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ficina2\Desktop\"/>
    </mc:Choice>
  </mc:AlternateContent>
  <xr:revisionPtr revIDLastSave="0" documentId="13_ncr:1_{8B37DB74-F258-4EC9-B496-CA4885E19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7" i="1" l="1"/>
  <c r="M147" i="1"/>
  <c r="N147" i="1"/>
  <c r="O147" i="1"/>
  <c r="L148" i="1"/>
  <c r="M148" i="1"/>
  <c r="N148" i="1"/>
  <c r="O148" i="1"/>
  <c r="K147" i="1"/>
  <c r="K148" i="1"/>
  <c r="J147" i="1"/>
  <c r="J148" i="1"/>
  <c r="I147" i="1"/>
  <c r="I148" i="1"/>
  <c r="H146" i="1"/>
  <c r="C173" i="1"/>
  <c r="B173" i="1"/>
  <c r="C150" i="1"/>
  <c r="B150" i="1"/>
  <c r="C138" i="1"/>
  <c r="H117" i="1" s="1"/>
  <c r="L117" i="1" s="1"/>
  <c r="B138" i="1"/>
  <c r="C108" i="1"/>
  <c r="B108" i="1"/>
  <c r="C88" i="1"/>
  <c r="B88" i="1"/>
  <c r="C174" i="1"/>
  <c r="B174" i="1"/>
  <c r="C151" i="1"/>
  <c r="K168" i="1" s="1"/>
  <c r="O168" i="1" s="1"/>
  <c r="B151" i="1"/>
  <c r="C139" i="1"/>
  <c r="B139" i="1"/>
  <c r="C109" i="1"/>
  <c r="K102" i="1" s="1"/>
  <c r="O102" i="1" s="1"/>
  <c r="B109" i="1"/>
  <c r="C89" i="1"/>
  <c r="B89" i="1"/>
  <c r="K74" i="1"/>
  <c r="O74" i="1" s="1"/>
  <c r="H121" i="1"/>
  <c r="L121" i="1" s="1"/>
  <c r="I169" i="1"/>
  <c r="M169" i="1" s="1"/>
  <c r="J169" i="1"/>
  <c r="N169" i="1" s="1"/>
  <c r="K169" i="1"/>
  <c r="O169" i="1" s="1"/>
  <c r="L169" i="1"/>
  <c r="I170" i="1"/>
  <c r="M170" i="1" s="1"/>
  <c r="J170" i="1"/>
  <c r="N170" i="1" s="1"/>
  <c r="L170" i="1"/>
  <c r="I171" i="1"/>
  <c r="M171" i="1" s="1"/>
  <c r="J171" i="1"/>
  <c r="N171" i="1" s="1"/>
  <c r="K171" i="1"/>
  <c r="O171" i="1" s="1"/>
  <c r="L171" i="1"/>
  <c r="I168" i="1"/>
  <c r="M168" i="1"/>
  <c r="J168" i="1"/>
  <c r="N168" i="1"/>
  <c r="L168" i="1"/>
  <c r="I166" i="1"/>
  <c r="M166" i="1" s="1"/>
  <c r="J166" i="1"/>
  <c r="N166" i="1" s="1"/>
  <c r="K166" i="1"/>
  <c r="O166" i="1" s="1"/>
  <c r="L166" i="1"/>
  <c r="I167" i="1"/>
  <c r="M167" i="1" s="1"/>
  <c r="J167" i="1"/>
  <c r="N167" i="1" s="1"/>
  <c r="K167" i="1"/>
  <c r="O167" i="1" s="1"/>
  <c r="L167" i="1"/>
  <c r="I165" i="1"/>
  <c r="M165" i="1" s="1"/>
  <c r="J165" i="1"/>
  <c r="N165" i="1" s="1"/>
  <c r="L165" i="1"/>
  <c r="I164" i="1"/>
  <c r="M164" i="1" s="1"/>
  <c r="J164" i="1"/>
  <c r="N164" i="1" s="1"/>
  <c r="K164" i="1"/>
  <c r="O164" i="1" s="1"/>
  <c r="L164" i="1"/>
  <c r="I160" i="1"/>
  <c r="M160" i="1" s="1"/>
  <c r="J160" i="1"/>
  <c r="N160" i="1" s="1"/>
  <c r="K160" i="1"/>
  <c r="O160" i="1" s="1"/>
  <c r="I161" i="1"/>
  <c r="M161" i="1" s="1"/>
  <c r="J161" i="1"/>
  <c r="N161" i="1" s="1"/>
  <c r="I162" i="1"/>
  <c r="M162" i="1" s="1"/>
  <c r="J162" i="1"/>
  <c r="N162" i="1" s="1"/>
  <c r="K162" i="1"/>
  <c r="O162" i="1" s="1"/>
  <c r="L159" i="1"/>
  <c r="L160" i="1"/>
  <c r="L161" i="1"/>
  <c r="L162" i="1"/>
  <c r="J159" i="1"/>
  <c r="N159" i="1" s="1"/>
  <c r="I159" i="1"/>
  <c r="M159" i="1" s="1"/>
  <c r="G6" i="1"/>
  <c r="I6" i="1" s="1"/>
  <c r="G7" i="1"/>
  <c r="I7" i="1" s="1"/>
  <c r="G8" i="1"/>
  <c r="G9" i="1"/>
  <c r="I9" i="1" s="1"/>
  <c r="G10" i="1"/>
  <c r="G11" i="1"/>
  <c r="G12" i="1"/>
  <c r="G13" i="1"/>
  <c r="I13" i="1" s="1"/>
  <c r="G14" i="1"/>
  <c r="I14" i="1" s="1"/>
  <c r="M14" i="1" s="1"/>
  <c r="G15" i="1"/>
  <c r="G16" i="1"/>
  <c r="G17" i="1"/>
  <c r="G18" i="1"/>
  <c r="G19" i="1"/>
  <c r="I19" i="1" s="1"/>
  <c r="G20" i="1"/>
  <c r="I20" i="1" s="1"/>
  <c r="G21" i="1"/>
  <c r="I21" i="1" s="1"/>
  <c r="G5" i="1"/>
  <c r="H163" i="1"/>
  <c r="L163" i="1" s="1"/>
  <c r="L158" i="1"/>
  <c r="L34" i="1"/>
  <c r="H147" i="1"/>
  <c r="H148" i="1"/>
  <c r="J146" i="1"/>
  <c r="N146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5" i="1"/>
  <c r="D96" i="1"/>
  <c r="I96" i="1" s="1"/>
  <c r="M96" i="1" s="1"/>
  <c r="D97" i="1"/>
  <c r="I97" i="1" s="1"/>
  <c r="M97" i="1" s="1"/>
  <c r="D98" i="1"/>
  <c r="I98" i="1" s="1"/>
  <c r="M98" i="1" s="1"/>
  <c r="D99" i="1"/>
  <c r="I99" i="1" s="1"/>
  <c r="M99" i="1" s="1"/>
  <c r="D100" i="1"/>
  <c r="I100" i="1" s="1"/>
  <c r="M100" i="1" s="1"/>
  <c r="D101" i="1"/>
  <c r="I101" i="1" s="1"/>
  <c r="M101" i="1" s="1"/>
  <c r="D104" i="1"/>
  <c r="I104" i="1" s="1"/>
  <c r="M104" i="1" s="1"/>
  <c r="D102" i="1"/>
  <c r="I102" i="1" s="1"/>
  <c r="M102" i="1" s="1"/>
  <c r="D103" i="1"/>
  <c r="I103" i="1" s="1"/>
  <c r="M103" i="1" s="1"/>
  <c r="L97" i="1"/>
  <c r="L98" i="1"/>
  <c r="L99" i="1"/>
  <c r="L100" i="1"/>
  <c r="L101" i="1"/>
  <c r="L102" i="1"/>
  <c r="L103" i="1"/>
  <c r="L104" i="1"/>
  <c r="L96" i="1"/>
  <c r="I74" i="1"/>
  <c r="M74" i="1" s="1"/>
  <c r="J74" i="1"/>
  <c r="N74" i="1" s="1"/>
  <c r="L74" i="1"/>
  <c r="I75" i="1"/>
  <c r="M75" i="1" s="1"/>
  <c r="J75" i="1"/>
  <c r="N75" i="1" s="1"/>
  <c r="K75" i="1"/>
  <c r="O75" i="1" s="1"/>
  <c r="L75" i="1"/>
  <c r="I76" i="1"/>
  <c r="M76" i="1" s="1"/>
  <c r="J76" i="1"/>
  <c r="N76" i="1" s="1"/>
  <c r="L76" i="1"/>
  <c r="I77" i="1"/>
  <c r="M77" i="1" s="1"/>
  <c r="J77" i="1"/>
  <c r="N77" i="1" s="1"/>
  <c r="K77" i="1"/>
  <c r="O77" i="1" s="1"/>
  <c r="L77" i="1"/>
  <c r="I78" i="1"/>
  <c r="M78" i="1" s="1"/>
  <c r="J78" i="1"/>
  <c r="N78" i="1" s="1"/>
  <c r="K78" i="1"/>
  <c r="O78" i="1" s="1"/>
  <c r="L78" i="1"/>
  <c r="I80" i="1"/>
  <c r="M80" i="1" s="1"/>
  <c r="J80" i="1"/>
  <c r="N80" i="1" s="1"/>
  <c r="K80" i="1"/>
  <c r="O80" i="1" s="1"/>
  <c r="L80" i="1"/>
  <c r="I81" i="1"/>
  <c r="M81" i="1" s="1"/>
  <c r="J81" i="1"/>
  <c r="N81" i="1" s="1"/>
  <c r="K81" i="1"/>
  <c r="O81" i="1" s="1"/>
  <c r="L81" i="1"/>
  <c r="I82" i="1"/>
  <c r="M82" i="1" s="1"/>
  <c r="J82" i="1"/>
  <c r="N82" i="1" s="1"/>
  <c r="K82" i="1"/>
  <c r="O82" i="1" s="1"/>
  <c r="L82" i="1"/>
  <c r="I83" i="1"/>
  <c r="M83" i="1" s="1"/>
  <c r="J83" i="1"/>
  <c r="N83" i="1" s="1"/>
  <c r="K83" i="1"/>
  <c r="O83" i="1" s="1"/>
  <c r="L83" i="1"/>
  <c r="I84" i="1"/>
  <c r="M84" i="1" s="1"/>
  <c r="J84" i="1"/>
  <c r="N84" i="1" s="1"/>
  <c r="K84" i="1"/>
  <c r="O84" i="1" s="1"/>
  <c r="L84" i="1"/>
  <c r="L73" i="1"/>
  <c r="K73" i="1"/>
  <c r="O73" i="1" s="1"/>
  <c r="J73" i="1"/>
  <c r="N73" i="1" s="1"/>
  <c r="I73" i="1"/>
  <c r="M73" i="1" s="1"/>
  <c r="I64" i="1"/>
  <c r="M64" i="1" s="1"/>
  <c r="J64" i="1"/>
  <c r="N64" i="1" s="1"/>
  <c r="K64" i="1"/>
  <c r="O64" i="1" s="1"/>
  <c r="L64" i="1"/>
  <c r="I65" i="1"/>
  <c r="M65" i="1" s="1"/>
  <c r="J65" i="1"/>
  <c r="N65" i="1" s="1"/>
  <c r="K65" i="1"/>
  <c r="O65" i="1" s="1"/>
  <c r="L65" i="1"/>
  <c r="I66" i="1"/>
  <c r="M66" i="1" s="1"/>
  <c r="J66" i="1"/>
  <c r="N66" i="1" s="1"/>
  <c r="K66" i="1"/>
  <c r="O66" i="1" s="1"/>
  <c r="L66" i="1"/>
  <c r="I67" i="1"/>
  <c r="M67" i="1" s="1"/>
  <c r="J67" i="1"/>
  <c r="N67" i="1" s="1"/>
  <c r="K67" i="1"/>
  <c r="O67" i="1" s="1"/>
  <c r="L67" i="1"/>
  <c r="I68" i="1"/>
  <c r="M68" i="1" s="1"/>
  <c r="J68" i="1"/>
  <c r="N68" i="1" s="1"/>
  <c r="K68" i="1"/>
  <c r="O68" i="1" s="1"/>
  <c r="L68" i="1"/>
  <c r="I69" i="1"/>
  <c r="M69" i="1" s="1"/>
  <c r="J69" i="1"/>
  <c r="N69" i="1" s="1"/>
  <c r="K69" i="1"/>
  <c r="O69" i="1" s="1"/>
  <c r="L69" i="1"/>
  <c r="I70" i="1"/>
  <c r="M70" i="1" s="1"/>
  <c r="J70" i="1"/>
  <c r="N70" i="1" s="1"/>
  <c r="K70" i="1"/>
  <c r="O70" i="1" s="1"/>
  <c r="L70" i="1"/>
  <c r="I71" i="1"/>
  <c r="M71" i="1" s="1"/>
  <c r="J71" i="1"/>
  <c r="N71" i="1" s="1"/>
  <c r="K71" i="1"/>
  <c r="O71" i="1" s="1"/>
  <c r="L71" i="1"/>
  <c r="L63" i="1"/>
  <c r="K63" i="1"/>
  <c r="O63" i="1" s="1"/>
  <c r="J63" i="1"/>
  <c r="N63" i="1" s="1"/>
  <c r="I63" i="1"/>
  <c r="M63" i="1" s="1"/>
  <c r="H122" i="1"/>
  <c r="I122" i="1" s="1"/>
  <c r="M122" i="1" s="1"/>
  <c r="H123" i="1"/>
  <c r="I123" i="1" s="1"/>
  <c r="M123" i="1" s="1"/>
  <c r="H125" i="1"/>
  <c r="L125" i="1" s="1"/>
  <c r="H128" i="1"/>
  <c r="L128" i="1" s="1"/>
  <c r="H129" i="1"/>
  <c r="L129" i="1" s="1"/>
  <c r="H134" i="1"/>
  <c r="I134" i="1" s="1"/>
  <c r="M134" i="1" s="1"/>
  <c r="H135" i="1"/>
  <c r="I135" i="1" s="1"/>
  <c r="M135" i="1" s="1"/>
  <c r="K101" i="1"/>
  <c r="O101" i="1" s="1"/>
  <c r="L35" i="1"/>
  <c r="L36" i="1"/>
  <c r="L37" i="1"/>
  <c r="L38" i="1"/>
  <c r="L39" i="1"/>
  <c r="L40" i="1"/>
  <c r="L41" i="1"/>
  <c r="L42" i="1"/>
  <c r="L43" i="1"/>
  <c r="L44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K34" i="1"/>
  <c r="O34" i="1" s="1"/>
  <c r="K36" i="1"/>
  <c r="O36" i="1" s="1"/>
  <c r="K37" i="1"/>
  <c r="O37" i="1" s="1"/>
  <c r="K38" i="1"/>
  <c r="O38" i="1" s="1"/>
  <c r="K39" i="1"/>
  <c r="O39" i="1" s="1"/>
  <c r="K40" i="1"/>
  <c r="O40" i="1" s="1"/>
  <c r="K41" i="1"/>
  <c r="O41" i="1" s="1"/>
  <c r="K42" i="1"/>
  <c r="O42" i="1" s="1"/>
  <c r="K43" i="1"/>
  <c r="O43" i="1" s="1"/>
  <c r="K44" i="1"/>
  <c r="O44" i="1" s="1"/>
  <c r="K46" i="1"/>
  <c r="O46" i="1" s="1"/>
  <c r="K47" i="1"/>
  <c r="O47" i="1" s="1"/>
  <c r="K48" i="1"/>
  <c r="O48" i="1" s="1"/>
  <c r="K49" i="1"/>
  <c r="O49" i="1" s="1"/>
  <c r="K50" i="1"/>
  <c r="O50" i="1" s="1"/>
  <c r="K51" i="1"/>
  <c r="O51" i="1" s="1"/>
  <c r="K52" i="1"/>
  <c r="O52" i="1" s="1"/>
  <c r="K53" i="1"/>
  <c r="O53" i="1" s="1"/>
  <c r="K54" i="1"/>
  <c r="O54" i="1" s="1"/>
  <c r="K55" i="1"/>
  <c r="O55" i="1" s="1"/>
  <c r="K56" i="1"/>
  <c r="O56" i="1" s="1"/>
  <c r="K57" i="1"/>
  <c r="O57" i="1" s="1"/>
  <c r="K58" i="1"/>
  <c r="O58" i="1" s="1"/>
  <c r="K59" i="1"/>
  <c r="O59" i="1" s="1"/>
  <c r="K60" i="1"/>
  <c r="O60" i="1" s="1"/>
  <c r="K61" i="1"/>
  <c r="O61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34" i="1"/>
  <c r="M34" i="1" s="1"/>
  <c r="J35" i="1"/>
  <c r="N35" i="1" s="1"/>
  <c r="J36" i="1"/>
  <c r="N36" i="1" s="1"/>
  <c r="J37" i="1"/>
  <c r="N37" i="1" s="1"/>
  <c r="J38" i="1"/>
  <c r="N38" i="1" s="1"/>
  <c r="J39" i="1"/>
  <c r="N39" i="1" s="1"/>
  <c r="J40" i="1"/>
  <c r="N40" i="1" s="1"/>
  <c r="J41" i="1"/>
  <c r="N41" i="1" s="1"/>
  <c r="J42" i="1"/>
  <c r="N42" i="1" s="1"/>
  <c r="J43" i="1"/>
  <c r="N43" i="1" s="1"/>
  <c r="J44" i="1"/>
  <c r="N44" i="1" s="1"/>
  <c r="J46" i="1"/>
  <c r="N46" i="1" s="1"/>
  <c r="J47" i="1"/>
  <c r="N47" i="1" s="1"/>
  <c r="J48" i="1"/>
  <c r="N48" i="1" s="1"/>
  <c r="J49" i="1"/>
  <c r="N49" i="1" s="1"/>
  <c r="J50" i="1"/>
  <c r="N50" i="1" s="1"/>
  <c r="J51" i="1"/>
  <c r="N51" i="1" s="1"/>
  <c r="J52" i="1"/>
  <c r="N52" i="1" s="1"/>
  <c r="J53" i="1"/>
  <c r="N53" i="1" s="1"/>
  <c r="J54" i="1"/>
  <c r="N54" i="1" s="1"/>
  <c r="J55" i="1"/>
  <c r="N55" i="1" s="1"/>
  <c r="J56" i="1"/>
  <c r="N56" i="1" s="1"/>
  <c r="J57" i="1"/>
  <c r="N57" i="1" s="1"/>
  <c r="J58" i="1"/>
  <c r="N58" i="1" s="1"/>
  <c r="J59" i="1"/>
  <c r="N59" i="1" s="1"/>
  <c r="J60" i="1"/>
  <c r="N60" i="1" s="1"/>
  <c r="J61" i="1"/>
  <c r="N61" i="1" s="1"/>
  <c r="J34" i="1"/>
  <c r="N34" i="1" s="1"/>
  <c r="H133" i="1" l="1"/>
  <c r="L133" i="1" s="1"/>
  <c r="H127" i="1"/>
  <c r="I127" i="1" s="1"/>
  <c r="M127" i="1" s="1"/>
  <c r="H120" i="1"/>
  <c r="L120" i="1" s="1"/>
  <c r="H132" i="1"/>
  <c r="I132" i="1" s="1"/>
  <c r="M132" i="1" s="1"/>
  <c r="H126" i="1"/>
  <c r="I126" i="1" s="1"/>
  <c r="M126" i="1" s="1"/>
  <c r="H119" i="1"/>
  <c r="I119" i="1" s="1"/>
  <c r="M119" i="1" s="1"/>
  <c r="H131" i="1"/>
  <c r="I131" i="1" s="1"/>
  <c r="M131" i="1" s="1"/>
  <c r="H118" i="1"/>
  <c r="I118" i="1" s="1"/>
  <c r="M118" i="1" s="1"/>
  <c r="H116" i="1"/>
  <c r="I116" i="1" s="1"/>
  <c r="M116" i="1" s="1"/>
  <c r="H130" i="1"/>
  <c r="I130" i="1" s="1"/>
  <c r="M130" i="1" s="1"/>
  <c r="H124" i="1"/>
  <c r="I124" i="1" s="1"/>
  <c r="M124" i="1" s="1"/>
  <c r="K159" i="1"/>
  <c r="O159" i="1" s="1"/>
  <c r="K165" i="1"/>
  <c r="O165" i="1" s="1"/>
  <c r="K170" i="1"/>
  <c r="O170" i="1" s="1"/>
  <c r="K161" i="1"/>
  <c r="O161" i="1" s="1"/>
  <c r="K100" i="1"/>
  <c r="O100" i="1" s="1"/>
  <c r="K99" i="1"/>
  <c r="O99" i="1" s="1"/>
  <c r="K98" i="1"/>
  <c r="O98" i="1" s="1"/>
  <c r="K103" i="1"/>
  <c r="O103" i="1" s="1"/>
  <c r="K97" i="1"/>
  <c r="O97" i="1" s="1"/>
  <c r="K96" i="1"/>
  <c r="O96" i="1" s="1"/>
  <c r="K104" i="1"/>
  <c r="O104" i="1" s="1"/>
  <c r="K76" i="1"/>
  <c r="O76" i="1" s="1"/>
  <c r="K35" i="1"/>
  <c r="O35" i="1" s="1"/>
  <c r="H8" i="1"/>
  <c r="K8" i="1" s="1"/>
  <c r="O8" i="1" s="1"/>
  <c r="H7" i="1"/>
  <c r="J7" i="1" s="1"/>
  <c r="N7" i="1" s="1"/>
  <c r="H18" i="1"/>
  <c r="J18" i="1" s="1"/>
  <c r="N18" i="1" s="1"/>
  <c r="H12" i="1"/>
  <c r="K12" i="1" s="1"/>
  <c r="O12" i="1" s="1"/>
  <c r="H6" i="1"/>
  <c r="L6" i="1" s="1"/>
  <c r="I163" i="1"/>
  <c r="M163" i="1" s="1"/>
  <c r="K163" i="1"/>
  <c r="O163" i="1" s="1"/>
  <c r="J163" i="1"/>
  <c r="N163" i="1" s="1"/>
  <c r="H16" i="1"/>
  <c r="K16" i="1" s="1"/>
  <c r="O16" i="1" s="1"/>
  <c r="H10" i="1"/>
  <c r="K10" i="1" s="1"/>
  <c r="O10" i="1" s="1"/>
  <c r="H15" i="1"/>
  <c r="J15" i="1" s="1"/>
  <c r="N15" i="1" s="1"/>
  <c r="H11" i="1"/>
  <c r="K11" i="1" s="1"/>
  <c r="O11" i="1" s="1"/>
  <c r="H17" i="1"/>
  <c r="K17" i="1" s="1"/>
  <c r="O17" i="1" s="1"/>
  <c r="L131" i="1"/>
  <c r="L124" i="1"/>
  <c r="K146" i="1"/>
  <c r="O146" i="1" s="1"/>
  <c r="H5" i="1"/>
  <c r="J5" i="1" s="1"/>
  <c r="N5" i="1" s="1"/>
  <c r="L118" i="1"/>
  <c r="L130" i="1"/>
  <c r="H14" i="1"/>
  <c r="K14" i="1" s="1"/>
  <c r="O14" i="1" s="1"/>
  <c r="L134" i="1"/>
  <c r="L122" i="1"/>
  <c r="L135" i="1"/>
  <c r="H20" i="1"/>
  <c r="K20" i="1" s="1"/>
  <c r="O20" i="1" s="1"/>
  <c r="I146" i="1"/>
  <c r="M146" i="1" s="1"/>
  <c r="L127" i="1"/>
  <c r="L146" i="1"/>
  <c r="H13" i="1"/>
  <c r="J13" i="1" s="1"/>
  <c r="N13" i="1" s="1"/>
  <c r="L123" i="1"/>
  <c r="H19" i="1"/>
  <c r="J19" i="1" s="1"/>
  <c r="N19" i="1" s="1"/>
  <c r="L132" i="1"/>
  <c r="I158" i="1"/>
  <c r="M158" i="1" s="1"/>
  <c r="J158" i="1"/>
  <c r="N158" i="1" s="1"/>
  <c r="K158" i="1"/>
  <c r="O158" i="1" s="1"/>
  <c r="I8" i="1"/>
  <c r="M8" i="1" s="1"/>
  <c r="H21" i="1"/>
  <c r="J21" i="1" s="1"/>
  <c r="N21" i="1" s="1"/>
  <c r="H9" i="1"/>
  <c r="J9" i="1" s="1"/>
  <c r="N9" i="1" s="1"/>
  <c r="I16" i="1"/>
  <c r="M16" i="1" s="1"/>
  <c r="I12" i="1"/>
  <c r="M12" i="1" s="1"/>
  <c r="I18" i="1"/>
  <c r="M18" i="1" s="1"/>
  <c r="I11" i="1"/>
  <c r="M11" i="1" s="1"/>
  <c r="I17" i="1"/>
  <c r="M17" i="1" s="1"/>
  <c r="I10" i="1"/>
  <c r="M10" i="1" s="1"/>
  <c r="I5" i="1"/>
  <c r="M5" i="1" s="1"/>
  <c r="I15" i="1"/>
  <c r="M15" i="1" s="1"/>
  <c r="M9" i="1"/>
  <c r="M13" i="1"/>
  <c r="I121" i="1"/>
  <c r="M121" i="1" s="1"/>
  <c r="J124" i="1"/>
  <c r="N124" i="1" s="1"/>
  <c r="K128" i="1"/>
  <c r="O128" i="1" s="1"/>
  <c r="J123" i="1"/>
  <c r="N123" i="1" s="1"/>
  <c r="K127" i="1"/>
  <c r="O127" i="1" s="1"/>
  <c r="I129" i="1"/>
  <c r="M129" i="1" s="1"/>
  <c r="J132" i="1"/>
  <c r="N132" i="1" s="1"/>
  <c r="K116" i="1"/>
  <c r="O116" i="1" s="1"/>
  <c r="I128" i="1"/>
  <c r="M128" i="1" s="1"/>
  <c r="J131" i="1"/>
  <c r="N131" i="1" s="1"/>
  <c r="K135" i="1"/>
  <c r="O135" i="1" s="1"/>
  <c r="I133" i="1"/>
  <c r="M133" i="1" s="1"/>
  <c r="I125" i="1"/>
  <c r="M125" i="1" s="1"/>
  <c r="I117" i="1"/>
  <c r="M117" i="1" s="1"/>
  <c r="J128" i="1"/>
  <c r="N128" i="1" s="1"/>
  <c r="K132" i="1"/>
  <c r="O132" i="1" s="1"/>
  <c r="K124" i="1"/>
  <c r="O124" i="1" s="1"/>
  <c r="J135" i="1"/>
  <c r="N135" i="1" s="1"/>
  <c r="J127" i="1"/>
  <c r="N127" i="1" s="1"/>
  <c r="K131" i="1"/>
  <c r="O131" i="1" s="1"/>
  <c r="K123" i="1"/>
  <c r="O123" i="1" s="1"/>
  <c r="J134" i="1"/>
  <c r="N134" i="1" s="1"/>
  <c r="J130" i="1"/>
  <c r="N130" i="1" s="1"/>
  <c r="J126" i="1"/>
  <c r="N126" i="1" s="1"/>
  <c r="J122" i="1"/>
  <c r="N122" i="1" s="1"/>
  <c r="J118" i="1"/>
  <c r="N118" i="1" s="1"/>
  <c r="K134" i="1"/>
  <c r="O134" i="1" s="1"/>
  <c r="K130" i="1"/>
  <c r="O130" i="1" s="1"/>
  <c r="K122" i="1"/>
  <c r="O122" i="1" s="1"/>
  <c r="K118" i="1"/>
  <c r="O118" i="1" s="1"/>
  <c r="J133" i="1"/>
  <c r="N133" i="1" s="1"/>
  <c r="J129" i="1"/>
  <c r="N129" i="1" s="1"/>
  <c r="J125" i="1"/>
  <c r="N125" i="1" s="1"/>
  <c r="J121" i="1"/>
  <c r="N121" i="1" s="1"/>
  <c r="J117" i="1"/>
  <c r="N117" i="1" s="1"/>
  <c r="K133" i="1"/>
  <c r="O133" i="1" s="1"/>
  <c r="K129" i="1"/>
  <c r="O129" i="1" s="1"/>
  <c r="K125" i="1"/>
  <c r="O125" i="1" s="1"/>
  <c r="K121" i="1"/>
  <c r="O121" i="1" s="1"/>
  <c r="K117" i="1"/>
  <c r="O117" i="1" s="1"/>
  <c r="J96" i="1"/>
  <c r="N96" i="1" s="1"/>
  <c r="J97" i="1"/>
  <c r="N97" i="1" s="1"/>
  <c r="J102" i="1"/>
  <c r="N102" i="1" s="1"/>
  <c r="J103" i="1"/>
  <c r="N103" i="1" s="1"/>
  <c r="J98" i="1"/>
  <c r="N98" i="1" s="1"/>
  <c r="J99" i="1"/>
  <c r="N99" i="1" s="1"/>
  <c r="J100" i="1"/>
  <c r="N100" i="1" s="1"/>
  <c r="J101" i="1"/>
  <c r="N101" i="1" s="1"/>
  <c r="J104" i="1"/>
  <c r="N104" i="1" s="1"/>
  <c r="M21" i="1"/>
  <c r="M20" i="1"/>
  <c r="M19" i="1"/>
  <c r="M7" i="1"/>
  <c r="M6" i="1"/>
  <c r="K119" i="1" l="1"/>
  <c r="O119" i="1" s="1"/>
  <c r="J120" i="1"/>
  <c r="N120" i="1" s="1"/>
  <c r="L126" i="1"/>
  <c r="L119" i="1"/>
  <c r="J119" i="1"/>
  <c r="N119" i="1" s="1"/>
  <c r="J116" i="1"/>
  <c r="N116" i="1" s="1"/>
  <c r="K126" i="1"/>
  <c r="O126" i="1" s="1"/>
  <c r="K120" i="1"/>
  <c r="O120" i="1" s="1"/>
  <c r="I120" i="1"/>
  <c r="M120" i="1" s="1"/>
  <c r="L116" i="1"/>
  <c r="L15" i="1"/>
  <c r="K6" i="1"/>
  <c r="O6" i="1" s="1"/>
  <c r="J12" i="1"/>
  <c r="N12" i="1" s="1"/>
  <c r="L12" i="1"/>
  <c r="J10" i="1"/>
  <c r="N10" i="1" s="1"/>
  <c r="J8" i="1"/>
  <c r="N8" i="1" s="1"/>
  <c r="L10" i="1"/>
  <c r="J6" i="1"/>
  <c r="N6" i="1" s="1"/>
  <c r="L8" i="1"/>
  <c r="L11" i="1"/>
  <c r="J16" i="1"/>
  <c r="N16" i="1" s="1"/>
  <c r="L18" i="1"/>
  <c r="L7" i="1"/>
  <c r="K18" i="1"/>
  <c r="O18" i="1" s="1"/>
  <c r="L16" i="1"/>
  <c r="K7" i="1"/>
  <c r="O7" i="1" s="1"/>
  <c r="L17" i="1"/>
  <c r="L20" i="1"/>
  <c r="J20" i="1"/>
  <c r="N20" i="1" s="1"/>
  <c r="K19" i="1"/>
  <c r="O19" i="1" s="1"/>
  <c r="J11" i="1"/>
  <c r="N11" i="1" s="1"/>
  <c r="J17" i="1"/>
  <c r="N17" i="1" s="1"/>
  <c r="L19" i="1"/>
  <c r="K15" i="1"/>
  <c r="O15" i="1" s="1"/>
  <c r="J14" i="1"/>
  <c r="N14" i="1" s="1"/>
  <c r="L5" i="1"/>
  <c r="K5" i="1"/>
  <c r="O5" i="1" s="1"/>
  <c r="K9" i="1"/>
  <c r="O9" i="1" s="1"/>
  <c r="L14" i="1"/>
  <c r="L9" i="1"/>
  <c r="L13" i="1"/>
  <c r="K13" i="1"/>
  <c r="O13" i="1" s="1"/>
  <c r="L21" i="1"/>
  <c r="K21" i="1"/>
  <c r="O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oficina2</author>
  </authors>
  <commentList>
    <comment ref="B143" authorId="0" shapeId="0" xr:uid="{C0186651-CD9B-4B39-B4B2-CC0768F8E452}">
      <text>
        <r>
          <rPr>
            <b/>
            <sz val="9"/>
            <color indexed="81"/>
            <rFont val="Tahoma"/>
            <charset val="1"/>
          </rPr>
          <t>Se adjunta a modo orientativo al no referirse a Oficinas de Arquitectura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5" authorId="0" shapeId="0" xr:uid="{9561750E-1C21-4673-820C-C80B1C9FB55C}">
      <text>
        <r>
          <rPr>
            <b/>
            <sz val="9"/>
            <color indexed="81"/>
            <rFont val="Tahoma"/>
            <charset val="1"/>
          </rPr>
          <t>Se adjunta a modo orientativo al no referirse a Oficinas de Arquitectura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<sst xmlns="http://schemas.openxmlformats.org/spreadsheetml/2006/main" count="255" uniqueCount="161">
  <si>
    <t>TABLA SALARIAL</t>
  </si>
  <si>
    <t>TECNICO DE GRADO SUPERIOR</t>
  </si>
  <si>
    <t>Diario</t>
  </si>
  <si>
    <t>GESTOR DE PROYECTOS</t>
  </si>
  <si>
    <t>TÉCNICO DE GRADO MEDIO</t>
  </si>
  <si>
    <t>JEFE/A DE DELINEACIÓN</t>
  </si>
  <si>
    <t>DELINEANTE PROYECTISTA</t>
  </si>
  <si>
    <t>DELINEANTE DE PRIMERA</t>
  </si>
  <si>
    <t>DELINEANTE DE SEGUNDA</t>
  </si>
  <si>
    <t>DIBUJANTE</t>
  </si>
  <si>
    <t>CALCADOR</t>
  </si>
  <si>
    <t>ANALISTA, PROGRAMADOR</t>
  </si>
  <si>
    <t>OFICIAL ADMINISTRATIVO DE 1ª</t>
  </si>
  <si>
    <t>OFICIAL ADMINISTRATIVO DE 2ª</t>
  </si>
  <si>
    <t>AUXILIAR ADMINISTRATIVO</t>
  </si>
  <si>
    <t>ENCARGADO/A REPROGRAFIA</t>
  </si>
  <si>
    <t>AYUDANTE REPROGRAFIA</t>
  </si>
  <si>
    <t>ASPIRANTE MAYOR DE 18 AÑOS</t>
  </si>
  <si>
    <t>ASPIRANTE MENOR DE 18 AÑOS</t>
  </si>
  <si>
    <t>TOTAL PRORATEADO</t>
  </si>
  <si>
    <t>MENSUAL x11</t>
  </si>
  <si>
    <t>POR HORAS</t>
  </si>
  <si>
    <t>TOTAL MENSUAL</t>
  </si>
  <si>
    <t>MENSUAL x15</t>
  </si>
  <si>
    <t>OFICINAS Y DESPACHOS DE ARQUITECTURA. GRANADA (2019)</t>
  </si>
  <si>
    <t>TITULADO GRADO SUPERIOR</t>
  </si>
  <si>
    <t>TITULADO GRADO MEDIO</t>
  </si>
  <si>
    <t>JEFE SUPERIOR ADMINISTR</t>
  </si>
  <si>
    <t>Mensual</t>
  </si>
  <si>
    <t>JEFE PRIMERA ADMINISTR</t>
  </si>
  <si>
    <t>JEFE SEGUNDA ADMINISTR</t>
  </si>
  <si>
    <t>OFICIAL DE PRIMERA ADMINISTR</t>
  </si>
  <si>
    <t>OFICIAL DE SEGUNDA ADMINISTRATIVOS</t>
  </si>
  <si>
    <t>COBRADORES-PAGADORES</t>
  </si>
  <si>
    <t>ASPIRANTE 16-17 AÑOS</t>
  </si>
  <si>
    <t>JEFE EQUIPO INFORMATICA</t>
  </si>
  <si>
    <t>ANALISTA INFORMATICO</t>
  </si>
  <si>
    <t>PROGRAMADOR ORDENADOR</t>
  </si>
  <si>
    <t>PROGRAMADOR MAQUINAS AUXILIARES</t>
  </si>
  <si>
    <t>JEFE DE DELINEACION</t>
  </si>
  <si>
    <t>DELINEANTE</t>
  </si>
  <si>
    <t>ADMINSTRADOR DE TEST</t>
  </si>
  <si>
    <t>COORDINADOR DE TRATAMIENTOS</t>
  </si>
  <si>
    <t>JEFE DE EXPLOTACION</t>
  </si>
  <si>
    <t>CONTABLE</t>
  </si>
  <si>
    <t>COORDINADOR DE ESTUDIOS</t>
  </si>
  <si>
    <t>JEFE DE EQUIPO DE ENCUESTAS</t>
  </si>
  <si>
    <t>CONTROLADOR</t>
  </si>
  <si>
    <t>OPERADOR DE ORDENADOR</t>
  </si>
  <si>
    <t>JEFE DE EXPLORACION</t>
  </si>
  <si>
    <t>GRUPO III TECNICOS DE OFICINA</t>
  </si>
  <si>
    <t>GRUPO I TITULADOS</t>
  </si>
  <si>
    <t>CRUPO II ADMINSTRATIVOS</t>
  </si>
  <si>
    <t>GRUPO IV ESPECIALISTAS DE OFICINA</t>
  </si>
  <si>
    <t>https://www.ine.es/varipc</t>
  </si>
  <si>
    <t>SALARIO BASE (2019)</t>
  </si>
  <si>
    <t>ROPA TRABAJO (2019)</t>
  </si>
  <si>
    <t>PLUS ASISTENCIA (2019)</t>
  </si>
  <si>
    <t>PLUS TRANSPORTE (2019)</t>
  </si>
  <si>
    <t>TOTAL ANUAL (2019)</t>
  </si>
  <si>
    <t>TOTAL ANUAL (2022)</t>
  </si>
  <si>
    <t>TECNICO DE CALCULO O DISEÑO, JEFE DE 1ª PROGRAMADOR</t>
  </si>
  <si>
    <t>DELINEANTE P. JEFE DE 2ª Y PROGRAMADOR MAQUINAS</t>
  </si>
  <si>
    <t>DELINEANTE, TECNICO DE 1ª, OFICIAL  1ª, ADMINISTRATIVO Y OPERADOR ORDENADOR</t>
  </si>
  <si>
    <t>DIBUJANTE, TECNICO DE 2ª, OFICIAL 2ª ADMINISTRATIVO, CONSERJE</t>
  </si>
  <si>
    <t>TELEFONISTA-RECEPCIONISTA OFICIAL 1ª OFICIOS VARIOS VIGILANTE</t>
  </si>
  <si>
    <t>AUXILIAR TÉCNICO, AUX ADMINISTRATIVO, TELEFONISTA, ORDENANZA PERSONAL LIMPIEZA</t>
  </si>
  <si>
    <t>AYUDANTE OFICIOS VARIOS</t>
  </si>
  <si>
    <t>SALARIO BASE (2020)</t>
  </si>
  <si>
    <t>TITULADO SUPERIOR</t>
  </si>
  <si>
    <t>TITULADO MEDIO</t>
  </si>
  <si>
    <t>GESTOR PROYECTO</t>
  </si>
  <si>
    <t>PROGRAMADOR/A</t>
  </si>
  <si>
    <t>TECNICO/A DE PROYECTOS</t>
  </si>
  <si>
    <t>TÉCNICO/A INFORMÁTICO</t>
  </si>
  <si>
    <t>DIBUJANTE PROYECTISTA</t>
  </si>
  <si>
    <t>JEFE SUPERIOR ADMIN</t>
  </si>
  <si>
    <t>JEFE PRIMERA ADMIN</t>
  </si>
  <si>
    <t>JEFE SEGUNDA ADMIN</t>
  </si>
  <si>
    <t>OFICIAL ADMINIS</t>
  </si>
  <si>
    <t>ADMINISTRATIVO</t>
  </si>
  <si>
    <t>AUXILIAR ADMIN</t>
  </si>
  <si>
    <t>CONSERJE</t>
  </si>
  <si>
    <t>AUXILIAR PROMOCION INFORMACION Y VENTAS</t>
  </si>
  <si>
    <t>PERSONAL SERVICIOS AUXILLIARES</t>
  </si>
  <si>
    <t>MENSUAL x14</t>
  </si>
  <si>
    <t>ENCUESTADOR</t>
  </si>
  <si>
    <t>NUMERO DE PAGAS</t>
  </si>
  <si>
    <t>JEFE DE MÁQUINAS BÁSICAS</t>
  </si>
  <si>
    <t>OPERADOR DE TABULADORES</t>
  </si>
  <si>
    <t>JEFE DE ENTREVISTADORES</t>
  </si>
  <si>
    <t>ENCARGADO DPT REPROGRAFIA</t>
  </si>
  <si>
    <t>OPERADOR MÁQUINAS BÁSICAS</t>
  </si>
  <si>
    <t>DIBUJANTES</t>
  </si>
  <si>
    <t>ENTEVISTADORES-ENCUESTADORES</t>
  </si>
  <si>
    <t>PERF VERIFICADOR CLASIFICADOR</t>
  </si>
  <si>
    <t>CRUPO V SUBALTERNOS</t>
  </si>
  <si>
    <t>CONSERJE MAYOR</t>
  </si>
  <si>
    <t>ORDENANZA</t>
  </si>
  <si>
    <t>VIGILANTE</t>
  </si>
  <si>
    <t>LIMPIADORA DE APARTAMENTOS</t>
  </si>
  <si>
    <t>LIMPIADORES</t>
  </si>
  <si>
    <t>GRUPO V OFICIOS VARIOS</t>
  </si>
  <si>
    <t>OFICIAL DE 1ª CONDUCTORES</t>
  </si>
  <si>
    <t>OFICIAL DE 2ª CONDUCTORES</t>
  </si>
  <si>
    <t>AYUDANTES Y OPERADORES</t>
  </si>
  <si>
    <t>PEONES Y MOZOS</t>
  </si>
  <si>
    <t>MENSUAL x12</t>
  </si>
  <si>
    <t>OFICINAS Y DESPACHOS DE ARQUITECTURA. ALMERIA (2023)</t>
  </si>
  <si>
    <t>LICENCIADOS Y TITULADO 2º Y 3º CICLO UNIVERSITARIO Y ANALISTA</t>
  </si>
  <si>
    <t>EMPRESAS INGENIERIA Y OFICINAS DE ESTUDIOS TECNICOS. NACIONAL (2022)</t>
  </si>
  <si>
    <t>PLUS ASISTENCIA (2022)</t>
  </si>
  <si>
    <t>PLUS TRANSPORTE (2022)</t>
  </si>
  <si>
    <t>PLUS CONVENIO (2022)</t>
  </si>
  <si>
    <t xml:space="preserve">PLUS ASISTENCIA </t>
  </si>
  <si>
    <t>MENSUAL x15,5</t>
  </si>
  <si>
    <t>TOTAL ANUAL (2024)</t>
  </si>
  <si>
    <t>https://www.dias-laborables.es/</t>
  </si>
  <si>
    <t>MENSUAL</t>
  </si>
  <si>
    <t>IPC 2019-2024</t>
  </si>
  <si>
    <t>% TABLA SALARIAL (2022-2024)</t>
  </si>
  <si>
    <t>IPC 2022-2024</t>
  </si>
  <si>
    <t>DIPLOMADOS Y TITULADOS 1º CICLO UNIVERSITARIO. JEFE SUPERIOR</t>
  </si>
  <si>
    <t>OFICINAS Y DESPACHOS . Huelva (2023-25)</t>
  </si>
  <si>
    <t>SALARIO BASE (2024)</t>
  </si>
  <si>
    <t>PLUS CONVENIO(2024)</t>
  </si>
  <si>
    <t>IPC 2024-2024</t>
  </si>
  <si>
    <t>PLUS TRANSPORTE (2024)</t>
  </si>
  <si>
    <t>ROPA TRABAJO (2024)</t>
  </si>
  <si>
    <t>PLUS ASISTENCIA (2024)</t>
  </si>
  <si>
    <t>BOLSA VACACIONES</t>
  </si>
  <si>
    <t>GRUPO I</t>
  </si>
  <si>
    <t>GRUPO II</t>
  </si>
  <si>
    <t>GRUPO III</t>
  </si>
  <si>
    <t>GRUPO I TITULADO SUPERIOR O GRADO</t>
  </si>
  <si>
    <t>GRUPO I TITULADO MEDIO</t>
  </si>
  <si>
    <t>GRUPO II JEFE DE SERVICIO</t>
  </si>
  <si>
    <t>GRUPO II OFICIAL 1ª ADMINISTRATIVO</t>
  </si>
  <si>
    <t>GRUPO II TECNICO INFORMATICO</t>
  </si>
  <si>
    <t>GRUPO II OFICIAL 2º ADMIN. TECNICO GESTIÓN</t>
  </si>
  <si>
    <t>GRUPO II AUXILIAR ADMIN</t>
  </si>
  <si>
    <t>GRUPO II. RECEPCIONISTA-TELEFONISTA</t>
  </si>
  <si>
    <t>GRUPO II. AUX ADMVO 2º año</t>
  </si>
  <si>
    <t>GRUPO II. AUX ADMVO 1º año</t>
  </si>
  <si>
    <t>GRUPO III. OFICIAL OFICIO</t>
  </si>
  <si>
    <t>GRUPO III. AYUDANTE OFICIO</t>
  </si>
  <si>
    <t>GRUPO III. ORDENANZA</t>
  </si>
  <si>
    <t>GRUPO III.PERSONAL LIMPIEZA</t>
  </si>
  <si>
    <t>OFICINAS Y DESPACHOS . Málaga (2023-26)</t>
  </si>
  <si>
    <t>OFICINAS Y DESPACHOS . JAÉN (2024)</t>
  </si>
  <si>
    <t>DIAS LABORABLES 2025</t>
  </si>
  <si>
    <t>HORAS LABORABLES (2025)</t>
  </si>
  <si>
    <t>art 14 convenio</t>
  </si>
  <si>
    <t>art 30 convenio</t>
  </si>
  <si>
    <t>IPC 2024-2025</t>
  </si>
  <si>
    <t>ACTUALIZADO A ENERO 2025</t>
  </si>
  <si>
    <t>SALARIO BASE (2025)</t>
  </si>
  <si>
    <t>ROPA TRABAJO (2025)</t>
  </si>
  <si>
    <t>PLUS ASISTENCIA (2025)</t>
  </si>
  <si>
    <t>PLUS TRANSPORTE (2025)</t>
  </si>
  <si>
    <t>TOTAL ANUAL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</si>
</sst>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0" borderId="0" xfId="0" applyFont="1"/>
    <xf numFmtId="0" fontId="0" fillId="6" borderId="0" xfId="0" applyFill="1"/>
    <xf numFmtId="0" fontId="2" fillId="0" borderId="0" xfId="1"/>
    <xf numFmtId="0" fontId="1" fillId="7" borderId="0" xfId="0" applyFont="1" applyFill="1"/>
    <xf numFmtId="0" fontId="1" fillId="7" borderId="0" xfId="0" applyFont="1" applyFill="1" applyAlignment="1">
      <alignment horizontal="left"/>
    </xf>
    <xf numFmtId="0" fontId="4" fillId="0" borderId="0" xfId="0" applyFont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ine.es/varipc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ine.es/varipc" TargetMode="External"/><Relationship Id="rId1" Type="http://schemas.openxmlformats.org/officeDocument/2006/relationships/hyperlink" Target="https://www.ine.es/varip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ne.es/varipc" TargetMode="External"/><Relationship Id="rId4" Type="http://schemas.openxmlformats.org/officeDocument/2006/relationships/hyperlink" Target="https://www.dias-laborables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75"/>
  <sheetViews>
    <sheetView tabSelected="1" topLeftCell="A138" zoomScale="80" zoomScaleNormal="80" workbookViewId="0">
      <selection activeCell="D179" sqref="D179"/>
    </sheetView>
  </sheetViews>
  <sheetFormatPr baseColWidth="10" defaultColWidth="9.140625" defaultRowHeight="15" x14ac:dyDescent="0.25"/>
  <cols>
    <col min="2" max="2" width="59.85546875" customWidth="1"/>
    <col min="3" max="3" width="19.42578125" bestFit="1" customWidth="1"/>
    <col min="4" max="4" width="20.42578125" bestFit="1" customWidth="1"/>
    <col min="5" max="5" width="20.42578125" customWidth="1"/>
    <col min="6" max="6" width="22.140625" bestFit="1" customWidth="1"/>
    <col min="7" max="7" width="23.42578125" bestFit="1" customWidth="1"/>
    <col min="8" max="8" width="19.140625" bestFit="1" customWidth="1"/>
    <col min="9" max="9" width="15.5703125" bestFit="1" customWidth="1"/>
    <col min="10" max="10" width="19.28515625" bestFit="1" customWidth="1"/>
    <col min="11" max="11" width="11.28515625" bestFit="1" customWidth="1"/>
    <col min="12" max="12" width="19.140625" bestFit="1" customWidth="1"/>
    <col min="13" max="13" width="15.5703125" bestFit="1" customWidth="1"/>
    <col min="14" max="14" width="19.28515625" bestFit="1" customWidth="1"/>
    <col min="15" max="15" width="11.28515625" bestFit="1" customWidth="1"/>
  </cols>
  <sheetData>
    <row r="1" spans="2:15" x14ac:dyDescent="0.25">
      <c r="G1" s="11" t="s">
        <v>155</v>
      </c>
    </row>
    <row r="2" spans="2:15" x14ac:dyDescent="0.25">
      <c r="B2" s="5" t="s">
        <v>108</v>
      </c>
    </row>
    <row r="3" spans="2:15" x14ac:dyDescent="0.25">
      <c r="B3" s="2" t="s">
        <v>0</v>
      </c>
      <c r="C3" s="2" t="s">
        <v>124</v>
      </c>
      <c r="D3" s="2" t="s">
        <v>125</v>
      </c>
      <c r="E3" s="2" t="s">
        <v>130</v>
      </c>
      <c r="F3" s="2" t="s">
        <v>114</v>
      </c>
      <c r="G3" s="2" t="s">
        <v>127</v>
      </c>
      <c r="H3" s="2" t="s">
        <v>116</v>
      </c>
      <c r="I3" s="2" t="s">
        <v>22</v>
      </c>
      <c r="J3" s="2" t="s">
        <v>19</v>
      </c>
      <c r="K3" s="2" t="s">
        <v>21</v>
      </c>
      <c r="L3" s="9" t="s">
        <v>116</v>
      </c>
      <c r="M3" s="10" t="s">
        <v>22</v>
      </c>
      <c r="N3" s="9" t="s">
        <v>19</v>
      </c>
      <c r="O3" s="9" t="s">
        <v>21</v>
      </c>
    </row>
    <row r="4" spans="2:15" x14ac:dyDescent="0.25">
      <c r="B4" s="4"/>
      <c r="C4" s="2" t="s">
        <v>115</v>
      </c>
      <c r="D4" s="2" t="s">
        <v>107</v>
      </c>
      <c r="E4" s="2"/>
      <c r="F4" s="2" t="s">
        <v>2</v>
      </c>
      <c r="G4" s="2" t="s">
        <v>2</v>
      </c>
      <c r="H4" s="2">
        <v>2024</v>
      </c>
      <c r="I4" s="2">
        <v>2024</v>
      </c>
      <c r="J4" s="2">
        <v>2024</v>
      </c>
      <c r="K4" s="2">
        <v>2024</v>
      </c>
      <c r="L4" s="9">
        <v>2025</v>
      </c>
      <c r="M4" s="9">
        <v>2025</v>
      </c>
      <c r="N4" s="9">
        <v>2025</v>
      </c>
      <c r="O4" s="9">
        <v>2025</v>
      </c>
    </row>
    <row r="5" spans="2:15" x14ac:dyDescent="0.25">
      <c r="B5" s="3" t="s">
        <v>1</v>
      </c>
      <c r="C5" s="1">
        <v>1733.75</v>
      </c>
      <c r="D5" s="1">
        <v>132.84</v>
      </c>
      <c r="E5" s="1">
        <f>+C5/2</f>
        <v>866.875</v>
      </c>
      <c r="F5" s="1"/>
      <c r="G5" s="1">
        <f>3.2*22</f>
        <v>70.400000000000006</v>
      </c>
      <c r="H5" s="1">
        <f>+(C5*15)+(D5*12)+(G5*11)+E5</f>
        <v>29241.605000000003</v>
      </c>
      <c r="I5" s="1">
        <f>+C5+D5+G5</f>
        <v>1936.99</v>
      </c>
      <c r="J5" s="1">
        <f>+H5/12</f>
        <v>2436.8004166666669</v>
      </c>
      <c r="K5" s="1">
        <f>+H5/$C$25</f>
        <v>15.96157478165939</v>
      </c>
      <c r="L5" s="1">
        <f>+H5*(1+$C$23/100)</f>
        <v>29943.403520000003</v>
      </c>
      <c r="M5" s="1">
        <f>+I5*(1+$C$23/100)</f>
        <v>1983.47776</v>
      </c>
      <c r="N5" s="1">
        <f>+J5*(1+$C$23/100)</f>
        <v>2495.2836266666668</v>
      </c>
      <c r="O5" s="1">
        <f>+K5*(1+$C$23/100)</f>
        <v>16.344652576419215</v>
      </c>
    </row>
    <row r="6" spans="2:15" x14ac:dyDescent="0.25">
      <c r="B6" s="3" t="s">
        <v>3</v>
      </c>
      <c r="C6" s="1">
        <v>1561.13</v>
      </c>
      <c r="D6" s="1">
        <v>132.84</v>
      </c>
      <c r="E6" s="1">
        <f t="shared" ref="E6:E21" si="0">+C6/2</f>
        <v>780.56500000000005</v>
      </c>
      <c r="F6" s="1"/>
      <c r="G6" s="1">
        <f t="shared" ref="G6:G21" si="1">3.2*22</f>
        <v>70.400000000000006</v>
      </c>
      <c r="H6" s="1">
        <f t="shared" ref="H6:H21" si="2">+(C6*15)+(D6*12)+(G6*11)+E6</f>
        <v>26565.994999999999</v>
      </c>
      <c r="I6" s="1">
        <f t="shared" ref="I6:I21" si="3">+C6+D6+G6</f>
        <v>1764.3700000000001</v>
      </c>
      <c r="J6" s="1">
        <f t="shared" ref="J6:J21" si="4">+H6/12</f>
        <v>2213.8329166666667</v>
      </c>
      <c r="K6" s="1">
        <f t="shared" ref="K6:K21" si="5">+H6/$C$25</f>
        <v>14.501088973799126</v>
      </c>
      <c r="L6" s="1">
        <f t="shared" ref="L6:L21" si="6">+H6*(1+$C$23/100)</f>
        <v>27203.578880000001</v>
      </c>
      <c r="M6" s="1">
        <f t="shared" ref="M6:M21" si="7">+I6*(1+$C$23/100)</f>
        <v>1806.7148800000002</v>
      </c>
      <c r="N6" s="1">
        <f t="shared" ref="N6:N21" si="8">+J6*(1+$C$23/100)</f>
        <v>2266.9649066666666</v>
      </c>
      <c r="O6" s="1">
        <f t="shared" ref="O6:O21" si="9">+K6*(1+$C$23/100)</f>
        <v>14.849115109170306</v>
      </c>
    </row>
    <row r="7" spans="2:15" x14ac:dyDescent="0.25">
      <c r="B7" s="3" t="s">
        <v>4</v>
      </c>
      <c r="C7" s="1">
        <v>1560.36</v>
      </c>
      <c r="D7" s="1">
        <v>132.84</v>
      </c>
      <c r="E7" s="1">
        <f t="shared" si="0"/>
        <v>780.18</v>
      </c>
      <c r="F7" s="1"/>
      <c r="G7" s="1">
        <f t="shared" si="1"/>
        <v>70.400000000000006</v>
      </c>
      <c r="H7" s="1">
        <f t="shared" si="2"/>
        <v>26554.059999999998</v>
      </c>
      <c r="I7" s="1">
        <f t="shared" si="3"/>
        <v>1763.6</v>
      </c>
      <c r="J7" s="1">
        <f t="shared" si="4"/>
        <v>2212.8383333333331</v>
      </c>
      <c r="K7" s="1">
        <f t="shared" si="5"/>
        <v>14.494574235807859</v>
      </c>
      <c r="L7" s="1">
        <f t="shared" si="6"/>
        <v>27191.35744</v>
      </c>
      <c r="M7" s="1">
        <f t="shared" si="7"/>
        <v>1805.9264000000001</v>
      </c>
      <c r="N7" s="1">
        <f t="shared" si="8"/>
        <v>2265.946453333333</v>
      </c>
      <c r="O7" s="1">
        <f t="shared" si="9"/>
        <v>14.842444017467248</v>
      </c>
    </row>
    <row r="8" spans="2:15" x14ac:dyDescent="0.25">
      <c r="B8" s="3" t="s">
        <v>5</v>
      </c>
      <c r="C8" s="1">
        <v>1507.56</v>
      </c>
      <c r="D8" s="1">
        <v>132.84</v>
      </c>
      <c r="E8" s="1">
        <f t="shared" si="0"/>
        <v>753.78</v>
      </c>
      <c r="F8" s="1"/>
      <c r="G8" s="1">
        <f t="shared" si="1"/>
        <v>70.400000000000006</v>
      </c>
      <c r="H8" s="1">
        <f t="shared" si="2"/>
        <v>25735.659999999996</v>
      </c>
      <c r="I8" s="1">
        <f t="shared" si="3"/>
        <v>1710.8</v>
      </c>
      <c r="J8" s="1">
        <f t="shared" si="4"/>
        <v>2144.6383333333329</v>
      </c>
      <c r="K8" s="1">
        <f t="shared" si="5"/>
        <v>14.047849344978165</v>
      </c>
      <c r="L8" s="1">
        <f t="shared" si="6"/>
        <v>26353.315839999996</v>
      </c>
      <c r="M8" s="1">
        <f t="shared" si="7"/>
        <v>1751.8592000000001</v>
      </c>
      <c r="N8" s="1">
        <f t="shared" si="8"/>
        <v>2196.109653333333</v>
      </c>
      <c r="O8" s="1">
        <f t="shared" si="9"/>
        <v>14.384997729257641</v>
      </c>
    </row>
    <row r="9" spans="2:15" x14ac:dyDescent="0.25">
      <c r="B9" s="3" t="s">
        <v>6</v>
      </c>
      <c r="C9" s="1">
        <v>1507.56</v>
      </c>
      <c r="D9" s="1">
        <v>132.84</v>
      </c>
      <c r="E9" s="1">
        <f t="shared" si="0"/>
        <v>753.78</v>
      </c>
      <c r="F9" s="1"/>
      <c r="G9" s="1">
        <f t="shared" si="1"/>
        <v>70.400000000000006</v>
      </c>
      <c r="H9" s="1">
        <f t="shared" si="2"/>
        <v>25735.659999999996</v>
      </c>
      <c r="I9" s="1">
        <f t="shared" si="3"/>
        <v>1710.8</v>
      </c>
      <c r="J9" s="1">
        <f t="shared" si="4"/>
        <v>2144.6383333333329</v>
      </c>
      <c r="K9" s="1">
        <f t="shared" si="5"/>
        <v>14.047849344978165</v>
      </c>
      <c r="L9" s="1">
        <f t="shared" si="6"/>
        <v>26353.315839999996</v>
      </c>
      <c r="M9" s="1">
        <f t="shared" si="7"/>
        <v>1751.8592000000001</v>
      </c>
      <c r="N9" s="1">
        <f t="shared" si="8"/>
        <v>2196.109653333333</v>
      </c>
      <c r="O9" s="1">
        <f t="shared" si="9"/>
        <v>14.384997729257641</v>
      </c>
    </row>
    <row r="10" spans="2:15" x14ac:dyDescent="0.25">
      <c r="B10" s="3" t="s">
        <v>7</v>
      </c>
      <c r="C10" s="1">
        <v>1449.71</v>
      </c>
      <c r="D10" s="1">
        <v>132.84</v>
      </c>
      <c r="E10" s="1">
        <f t="shared" si="0"/>
        <v>724.85500000000002</v>
      </c>
      <c r="F10" s="1"/>
      <c r="G10" s="1">
        <f t="shared" si="1"/>
        <v>70.400000000000006</v>
      </c>
      <c r="H10" s="1">
        <f t="shared" si="2"/>
        <v>24838.985000000004</v>
      </c>
      <c r="I10" s="1">
        <f t="shared" si="3"/>
        <v>1652.95</v>
      </c>
      <c r="J10" s="1">
        <f t="shared" si="4"/>
        <v>2069.9154166666672</v>
      </c>
      <c r="K10" s="1">
        <f t="shared" si="5"/>
        <v>13.558397925764194</v>
      </c>
      <c r="L10" s="1">
        <f t="shared" si="6"/>
        <v>25435.120640000005</v>
      </c>
      <c r="M10" s="1">
        <f t="shared" si="7"/>
        <v>1692.6208000000001</v>
      </c>
      <c r="N10" s="1">
        <f t="shared" si="8"/>
        <v>2119.5933866666674</v>
      </c>
      <c r="O10" s="1">
        <f t="shared" si="9"/>
        <v>13.883799475982535</v>
      </c>
    </row>
    <row r="11" spans="2:15" x14ac:dyDescent="0.25">
      <c r="B11" s="3" t="s">
        <v>8</v>
      </c>
      <c r="C11" s="1">
        <v>1400.85</v>
      </c>
      <c r="D11" s="1">
        <v>132.84</v>
      </c>
      <c r="E11" s="1">
        <f t="shared" si="0"/>
        <v>700.42499999999995</v>
      </c>
      <c r="F11" s="1"/>
      <c r="G11" s="1">
        <f t="shared" si="1"/>
        <v>70.400000000000006</v>
      </c>
      <c r="H11" s="1">
        <f t="shared" si="2"/>
        <v>24081.655000000002</v>
      </c>
      <c r="I11" s="1">
        <f t="shared" si="3"/>
        <v>1604.09</v>
      </c>
      <c r="J11" s="1">
        <f t="shared" si="4"/>
        <v>2006.8045833333335</v>
      </c>
      <c r="K11" s="1">
        <f t="shared" si="5"/>
        <v>13.145008187772927</v>
      </c>
      <c r="L11" s="1">
        <f t="shared" si="6"/>
        <v>24659.614720000001</v>
      </c>
      <c r="M11" s="1">
        <f t="shared" si="7"/>
        <v>1642.58816</v>
      </c>
      <c r="N11" s="1">
        <f t="shared" si="8"/>
        <v>2054.9678933333334</v>
      </c>
      <c r="O11" s="1">
        <f t="shared" si="9"/>
        <v>13.460488384279477</v>
      </c>
    </row>
    <row r="12" spans="2:15" x14ac:dyDescent="0.25">
      <c r="B12" s="3" t="s">
        <v>9</v>
      </c>
      <c r="C12" s="1">
        <v>1226.45</v>
      </c>
      <c r="D12" s="1">
        <v>132.84</v>
      </c>
      <c r="E12" s="1">
        <f t="shared" si="0"/>
        <v>613.22500000000002</v>
      </c>
      <c r="F12" s="1"/>
      <c r="G12" s="1">
        <f t="shared" si="1"/>
        <v>70.400000000000006</v>
      </c>
      <c r="H12" s="1">
        <f t="shared" si="2"/>
        <v>21378.455000000002</v>
      </c>
      <c r="I12" s="1">
        <f t="shared" si="3"/>
        <v>1429.69</v>
      </c>
      <c r="J12" s="1">
        <f t="shared" si="4"/>
        <v>1781.5379166666669</v>
      </c>
      <c r="K12" s="1">
        <f t="shared" si="5"/>
        <v>11.669462336244543</v>
      </c>
      <c r="L12" s="1">
        <f t="shared" si="6"/>
        <v>21891.537920000002</v>
      </c>
      <c r="M12" s="1">
        <f t="shared" si="7"/>
        <v>1464.0025600000001</v>
      </c>
      <c r="N12" s="1">
        <f t="shared" si="8"/>
        <v>1824.2948266666669</v>
      </c>
      <c r="O12" s="1">
        <f t="shared" si="9"/>
        <v>11.949529432314412</v>
      </c>
    </row>
    <row r="13" spans="2:15" x14ac:dyDescent="0.25">
      <c r="B13" s="3" t="s">
        <v>10</v>
      </c>
      <c r="C13" s="1">
        <v>1111.71</v>
      </c>
      <c r="D13" s="1">
        <v>132.84</v>
      </c>
      <c r="E13" s="1">
        <f t="shared" si="0"/>
        <v>555.85500000000002</v>
      </c>
      <c r="F13" s="1"/>
      <c r="G13" s="1">
        <f t="shared" si="1"/>
        <v>70.400000000000006</v>
      </c>
      <c r="H13" s="1">
        <f t="shared" si="2"/>
        <v>19599.985000000004</v>
      </c>
      <c r="I13" s="1">
        <f t="shared" si="3"/>
        <v>1314.95</v>
      </c>
      <c r="J13" s="1">
        <f t="shared" si="4"/>
        <v>1633.3320833333337</v>
      </c>
      <c r="K13" s="1">
        <f t="shared" si="5"/>
        <v>10.698681768558954</v>
      </c>
      <c r="L13" s="1">
        <f t="shared" si="6"/>
        <v>20070.384640000004</v>
      </c>
      <c r="M13" s="1">
        <f t="shared" si="7"/>
        <v>1346.5088000000001</v>
      </c>
      <c r="N13" s="1">
        <f t="shared" si="8"/>
        <v>1672.5320533333338</v>
      </c>
      <c r="O13" s="1">
        <f t="shared" si="9"/>
        <v>10.955450131004369</v>
      </c>
    </row>
    <row r="14" spans="2:15" x14ac:dyDescent="0.25">
      <c r="B14" s="3" t="s">
        <v>11</v>
      </c>
      <c r="C14" s="1">
        <v>1507.56</v>
      </c>
      <c r="D14" s="1">
        <v>132.84</v>
      </c>
      <c r="E14" s="1">
        <f t="shared" si="0"/>
        <v>753.78</v>
      </c>
      <c r="F14" s="1"/>
      <c r="G14" s="1">
        <f t="shared" si="1"/>
        <v>70.400000000000006</v>
      </c>
      <c r="H14" s="1">
        <f t="shared" si="2"/>
        <v>25735.659999999996</v>
      </c>
      <c r="I14" s="1">
        <f t="shared" si="3"/>
        <v>1710.8</v>
      </c>
      <c r="J14" s="1">
        <f t="shared" si="4"/>
        <v>2144.6383333333329</v>
      </c>
      <c r="K14" s="1">
        <f t="shared" si="5"/>
        <v>14.047849344978165</v>
      </c>
      <c r="L14" s="1">
        <f t="shared" si="6"/>
        <v>26353.315839999996</v>
      </c>
      <c r="M14" s="1">
        <f t="shared" si="7"/>
        <v>1751.8592000000001</v>
      </c>
      <c r="N14" s="1">
        <f t="shared" si="8"/>
        <v>2196.109653333333</v>
      </c>
      <c r="O14" s="1">
        <f t="shared" si="9"/>
        <v>14.384997729257641</v>
      </c>
    </row>
    <row r="15" spans="2:15" x14ac:dyDescent="0.25">
      <c r="B15" s="3" t="s">
        <v>12</v>
      </c>
      <c r="C15" s="1">
        <v>1400.85</v>
      </c>
      <c r="D15" s="1">
        <v>132.84</v>
      </c>
      <c r="E15" s="1">
        <f t="shared" si="0"/>
        <v>700.42499999999995</v>
      </c>
      <c r="F15" s="1"/>
      <c r="G15" s="1">
        <f t="shared" si="1"/>
        <v>70.400000000000006</v>
      </c>
      <c r="H15" s="1">
        <f t="shared" si="2"/>
        <v>24081.655000000002</v>
      </c>
      <c r="I15" s="1">
        <f t="shared" si="3"/>
        <v>1604.09</v>
      </c>
      <c r="J15" s="1">
        <f t="shared" si="4"/>
        <v>2006.8045833333335</v>
      </c>
      <c r="K15" s="1">
        <f t="shared" si="5"/>
        <v>13.145008187772927</v>
      </c>
      <c r="L15" s="1">
        <f t="shared" si="6"/>
        <v>24659.614720000001</v>
      </c>
      <c r="M15" s="1">
        <f t="shared" si="7"/>
        <v>1642.58816</v>
      </c>
      <c r="N15" s="1">
        <f t="shared" si="8"/>
        <v>2054.9678933333334</v>
      </c>
      <c r="O15" s="1">
        <f t="shared" si="9"/>
        <v>13.460488384279477</v>
      </c>
    </row>
    <row r="16" spans="2:15" x14ac:dyDescent="0.25">
      <c r="B16" s="3" t="s">
        <v>13</v>
      </c>
      <c r="C16" s="1">
        <v>1289.6300000000001</v>
      </c>
      <c r="D16" s="1">
        <v>132.84</v>
      </c>
      <c r="E16" s="1">
        <f t="shared" si="0"/>
        <v>644.81500000000005</v>
      </c>
      <c r="F16" s="1"/>
      <c r="G16" s="1">
        <f t="shared" si="1"/>
        <v>70.400000000000006</v>
      </c>
      <c r="H16" s="1">
        <f t="shared" si="2"/>
        <v>22357.744999999999</v>
      </c>
      <c r="I16" s="1">
        <f t="shared" si="3"/>
        <v>1492.8700000000001</v>
      </c>
      <c r="J16" s="1">
        <f t="shared" si="4"/>
        <v>1863.1454166666665</v>
      </c>
      <c r="K16" s="1">
        <f t="shared" si="5"/>
        <v>12.204009279475981</v>
      </c>
      <c r="L16" s="1">
        <f t="shared" si="6"/>
        <v>22894.330879999998</v>
      </c>
      <c r="M16" s="1">
        <f t="shared" si="7"/>
        <v>1528.6988800000001</v>
      </c>
      <c r="N16" s="1">
        <f t="shared" si="8"/>
        <v>1907.8609066666666</v>
      </c>
      <c r="O16" s="1">
        <f t="shared" si="9"/>
        <v>12.496905502183404</v>
      </c>
    </row>
    <row r="17" spans="2:15" x14ac:dyDescent="0.25">
      <c r="B17" s="3" t="s">
        <v>14</v>
      </c>
      <c r="C17" s="1">
        <v>1022.8</v>
      </c>
      <c r="D17" s="1">
        <v>132.84</v>
      </c>
      <c r="E17" s="1">
        <f t="shared" si="0"/>
        <v>511.4</v>
      </c>
      <c r="F17" s="1"/>
      <c r="G17" s="1">
        <f t="shared" si="1"/>
        <v>70.400000000000006</v>
      </c>
      <c r="H17" s="1">
        <f t="shared" si="2"/>
        <v>18221.880000000005</v>
      </c>
      <c r="I17" s="1">
        <f t="shared" si="3"/>
        <v>1226.04</v>
      </c>
      <c r="J17" s="1">
        <f t="shared" si="4"/>
        <v>1518.4900000000005</v>
      </c>
      <c r="K17" s="1">
        <f t="shared" si="5"/>
        <v>9.9464410480349379</v>
      </c>
      <c r="L17" s="1">
        <f t="shared" si="6"/>
        <v>18659.205120000006</v>
      </c>
      <c r="M17" s="1">
        <f t="shared" si="7"/>
        <v>1255.46496</v>
      </c>
      <c r="N17" s="1">
        <f t="shared" si="8"/>
        <v>1554.9337600000006</v>
      </c>
      <c r="O17" s="1">
        <f t="shared" si="9"/>
        <v>10.185155633187776</v>
      </c>
    </row>
    <row r="18" spans="2:15" x14ac:dyDescent="0.25">
      <c r="B18" s="3" t="s">
        <v>15</v>
      </c>
      <c r="C18" s="1">
        <v>1289.6300000000001</v>
      </c>
      <c r="D18" s="1">
        <v>132.84</v>
      </c>
      <c r="E18" s="1">
        <f t="shared" si="0"/>
        <v>644.81500000000005</v>
      </c>
      <c r="F18" s="1"/>
      <c r="G18" s="1">
        <f t="shared" si="1"/>
        <v>70.400000000000006</v>
      </c>
      <c r="H18" s="1">
        <f t="shared" si="2"/>
        <v>22357.744999999999</v>
      </c>
      <c r="I18" s="1">
        <f t="shared" si="3"/>
        <v>1492.8700000000001</v>
      </c>
      <c r="J18" s="1">
        <f t="shared" si="4"/>
        <v>1863.1454166666665</v>
      </c>
      <c r="K18" s="1">
        <f t="shared" si="5"/>
        <v>12.204009279475981</v>
      </c>
      <c r="L18" s="1">
        <f t="shared" si="6"/>
        <v>22894.330879999998</v>
      </c>
      <c r="M18" s="1">
        <f t="shared" si="7"/>
        <v>1528.6988800000001</v>
      </c>
      <c r="N18" s="1">
        <f t="shared" si="8"/>
        <v>1907.8609066666666</v>
      </c>
      <c r="O18" s="1">
        <f t="shared" si="9"/>
        <v>12.496905502183404</v>
      </c>
    </row>
    <row r="19" spans="2:15" x14ac:dyDescent="0.25">
      <c r="B19" s="3" t="s">
        <v>16</v>
      </c>
      <c r="C19" s="1">
        <v>1022.8</v>
      </c>
      <c r="D19" s="1">
        <v>132.84</v>
      </c>
      <c r="E19" s="1">
        <f t="shared" si="0"/>
        <v>511.4</v>
      </c>
      <c r="F19" s="1"/>
      <c r="G19" s="1">
        <f t="shared" si="1"/>
        <v>70.400000000000006</v>
      </c>
      <c r="H19" s="1">
        <f t="shared" si="2"/>
        <v>18221.880000000005</v>
      </c>
      <c r="I19" s="1">
        <f t="shared" si="3"/>
        <v>1226.04</v>
      </c>
      <c r="J19" s="1">
        <f t="shared" si="4"/>
        <v>1518.4900000000005</v>
      </c>
      <c r="K19" s="1">
        <f t="shared" si="5"/>
        <v>9.9464410480349379</v>
      </c>
      <c r="L19" s="1">
        <f t="shared" si="6"/>
        <v>18659.205120000006</v>
      </c>
      <c r="M19" s="1">
        <f t="shared" si="7"/>
        <v>1255.46496</v>
      </c>
      <c r="N19" s="1">
        <f t="shared" si="8"/>
        <v>1554.9337600000006</v>
      </c>
      <c r="O19" s="1">
        <f t="shared" si="9"/>
        <v>10.185155633187776</v>
      </c>
    </row>
    <row r="20" spans="2:15" x14ac:dyDescent="0.25">
      <c r="B20" s="3" t="s">
        <v>17</v>
      </c>
      <c r="C20" s="1">
        <v>907.18</v>
      </c>
      <c r="D20" s="1">
        <v>132.84</v>
      </c>
      <c r="E20" s="1">
        <f t="shared" si="0"/>
        <v>453.59</v>
      </c>
      <c r="F20" s="1"/>
      <c r="G20" s="1">
        <f t="shared" si="1"/>
        <v>70.400000000000006</v>
      </c>
      <c r="H20" s="1">
        <f t="shared" si="2"/>
        <v>16429.769999999997</v>
      </c>
      <c r="I20" s="1">
        <f t="shared" si="3"/>
        <v>1110.42</v>
      </c>
      <c r="J20" s="1">
        <f t="shared" si="4"/>
        <v>1369.1474999999998</v>
      </c>
      <c r="K20" s="1">
        <f t="shared" si="5"/>
        <v>8.9682150655021822</v>
      </c>
      <c r="L20" s="1">
        <f t="shared" si="6"/>
        <v>16824.084479999998</v>
      </c>
      <c r="M20" s="1">
        <f t="shared" si="7"/>
        <v>1137.0700800000002</v>
      </c>
      <c r="N20" s="1">
        <f t="shared" si="8"/>
        <v>1402.0070399999997</v>
      </c>
      <c r="O20" s="1">
        <f t="shared" si="9"/>
        <v>9.183452227074234</v>
      </c>
    </row>
    <row r="21" spans="2:15" x14ac:dyDescent="0.25">
      <c r="B21" s="3" t="s">
        <v>18</v>
      </c>
      <c r="C21" s="1">
        <v>653.94000000000005</v>
      </c>
      <c r="D21" s="1">
        <v>132.84</v>
      </c>
      <c r="E21" s="1">
        <f t="shared" si="0"/>
        <v>326.97000000000003</v>
      </c>
      <c r="F21" s="1"/>
      <c r="G21" s="1">
        <f t="shared" si="1"/>
        <v>70.400000000000006</v>
      </c>
      <c r="H21" s="1">
        <f t="shared" si="2"/>
        <v>12504.55</v>
      </c>
      <c r="I21" s="1">
        <f t="shared" si="3"/>
        <v>857.18000000000006</v>
      </c>
      <c r="J21" s="1">
        <f t="shared" si="4"/>
        <v>1042.0458333333333</v>
      </c>
      <c r="K21" s="1">
        <f t="shared" si="5"/>
        <v>6.8256277292576417</v>
      </c>
      <c r="L21" s="1">
        <f t="shared" si="6"/>
        <v>12804.6592</v>
      </c>
      <c r="M21" s="1">
        <f t="shared" si="7"/>
        <v>877.75232000000005</v>
      </c>
      <c r="N21" s="1">
        <f t="shared" si="8"/>
        <v>1067.0549333333333</v>
      </c>
      <c r="O21" s="1">
        <f t="shared" si="9"/>
        <v>6.9894427947598254</v>
      </c>
    </row>
    <row r="22" spans="2:15" x14ac:dyDescent="0.25">
      <c r="H22" s="1"/>
    </row>
    <row r="23" spans="2:15" x14ac:dyDescent="0.25">
      <c r="B23" s="2" t="s">
        <v>154</v>
      </c>
      <c r="C23">
        <v>2.4</v>
      </c>
      <c r="F23" s="8" t="s">
        <v>54</v>
      </c>
    </row>
    <row r="24" spans="2:15" x14ac:dyDescent="0.25">
      <c r="B24" s="2" t="s">
        <v>150</v>
      </c>
      <c r="C24">
        <v>229</v>
      </c>
      <c r="F24" s="8" t="s">
        <v>117</v>
      </c>
    </row>
    <row r="25" spans="2:15" x14ac:dyDescent="0.25">
      <c r="B25" s="2" t="s">
        <v>151</v>
      </c>
      <c r="C25">
        <v>1832</v>
      </c>
    </row>
    <row r="26" spans="2:15" x14ac:dyDescent="0.25">
      <c r="B26" s="2" t="s">
        <v>87</v>
      </c>
      <c r="C26">
        <v>15</v>
      </c>
    </row>
    <row r="30" spans="2:15" x14ac:dyDescent="0.25">
      <c r="B30" s="5" t="s">
        <v>24</v>
      </c>
    </row>
    <row r="31" spans="2:15" x14ac:dyDescent="0.25">
      <c r="B31" s="2" t="s">
        <v>0</v>
      </c>
      <c r="C31" s="2" t="s">
        <v>55</v>
      </c>
      <c r="D31" s="2" t="s">
        <v>56</v>
      </c>
      <c r="E31" s="2" t="s">
        <v>130</v>
      </c>
      <c r="F31" s="2" t="s">
        <v>57</v>
      </c>
      <c r="G31" s="2" t="s">
        <v>58</v>
      </c>
      <c r="H31" s="2" t="s">
        <v>59</v>
      </c>
      <c r="I31" s="2" t="s">
        <v>22</v>
      </c>
      <c r="J31" s="2" t="s">
        <v>19</v>
      </c>
      <c r="K31" s="2" t="s">
        <v>21</v>
      </c>
      <c r="L31" s="9" t="s">
        <v>116</v>
      </c>
      <c r="M31" s="10" t="s">
        <v>22</v>
      </c>
      <c r="N31" s="9" t="s">
        <v>19</v>
      </c>
      <c r="O31" s="9" t="s">
        <v>21</v>
      </c>
    </row>
    <row r="32" spans="2:15" x14ac:dyDescent="0.25">
      <c r="B32" s="4"/>
      <c r="C32" s="2" t="s">
        <v>23</v>
      </c>
      <c r="D32" s="2" t="s">
        <v>20</v>
      </c>
      <c r="E32" s="2"/>
      <c r="F32" s="2" t="s">
        <v>2</v>
      </c>
      <c r="G32" s="2" t="s">
        <v>28</v>
      </c>
      <c r="H32" s="2">
        <v>2019</v>
      </c>
      <c r="I32" s="2">
        <v>2019</v>
      </c>
      <c r="J32" s="2">
        <v>2019</v>
      </c>
      <c r="K32" s="2">
        <v>2019</v>
      </c>
      <c r="L32" s="9">
        <v>2024</v>
      </c>
      <c r="M32" s="9">
        <v>2024</v>
      </c>
      <c r="N32" s="9">
        <v>2024</v>
      </c>
      <c r="O32" s="9">
        <v>2024</v>
      </c>
    </row>
    <row r="33" spans="2:15" x14ac:dyDescent="0.25">
      <c r="B33" s="7" t="s">
        <v>51</v>
      </c>
      <c r="C33" s="6"/>
      <c r="D33" s="6"/>
      <c r="E33" s="6"/>
      <c r="F33" s="6"/>
      <c r="G33" s="6"/>
      <c r="H33" s="6"/>
      <c r="I33" s="6"/>
      <c r="J33" s="6"/>
      <c r="K33" s="6"/>
    </row>
    <row r="34" spans="2:15" x14ac:dyDescent="0.25">
      <c r="B34" s="3" t="s">
        <v>25</v>
      </c>
      <c r="C34">
        <v>1534.81</v>
      </c>
      <c r="G34">
        <v>84.17</v>
      </c>
      <c r="H34">
        <v>24032.14</v>
      </c>
      <c r="I34" s="1">
        <f>+H34/15</f>
        <v>1602.1426666666666</v>
      </c>
      <c r="J34" s="1">
        <f>+H34/12</f>
        <v>2002.6783333333333</v>
      </c>
      <c r="K34" s="1">
        <f t="shared" ref="K34:K44" si="10">+H34/$C$89</f>
        <v>13.117980349344977</v>
      </c>
      <c r="L34" s="1">
        <f>+H34*(1+$C$87/100)</f>
        <v>26531.48256</v>
      </c>
      <c r="M34" s="1">
        <f t="shared" ref="M34:M44" si="11">+I34*(1+$C$87/100)</f>
        <v>1768.7655040000002</v>
      </c>
      <c r="N34" s="1">
        <f t="shared" ref="N34:N44" si="12">+J34*(1+$C$87/100)</f>
        <v>2210.9568800000002</v>
      </c>
      <c r="O34" s="1">
        <f t="shared" ref="O34:O44" si="13">+K34*(1+$C$87/100)</f>
        <v>14.482250305676857</v>
      </c>
    </row>
    <row r="35" spans="2:15" x14ac:dyDescent="0.25">
      <c r="B35" s="3" t="s">
        <v>26</v>
      </c>
      <c r="C35">
        <v>1463.77</v>
      </c>
      <c r="G35">
        <v>84.17</v>
      </c>
      <c r="H35">
        <v>22966.6</v>
      </c>
      <c r="I35" s="1">
        <f t="shared" ref="I35:I61" si="14">+H35/15</f>
        <v>1531.1066666666666</v>
      </c>
      <c r="J35" s="1">
        <f t="shared" ref="J35:J61" si="15">+H35/12</f>
        <v>1913.8833333333332</v>
      </c>
      <c r="K35" s="1">
        <f t="shared" si="10"/>
        <v>12.536353711790392</v>
      </c>
      <c r="L35" s="1">
        <f t="shared" ref="L35:L44" si="16">+H35*(1+$C$87/100)</f>
        <v>25355.126400000001</v>
      </c>
      <c r="M35" s="1">
        <f t="shared" si="11"/>
        <v>1690.34176</v>
      </c>
      <c r="N35" s="1">
        <f t="shared" si="12"/>
        <v>2112.9272000000001</v>
      </c>
      <c r="O35" s="1">
        <f t="shared" si="13"/>
        <v>13.840134497816594</v>
      </c>
    </row>
    <row r="36" spans="2:15" x14ac:dyDescent="0.25">
      <c r="B36" s="7" t="s">
        <v>52</v>
      </c>
      <c r="I36" s="1">
        <f t="shared" si="14"/>
        <v>0</v>
      </c>
      <c r="J36" s="1">
        <f t="shared" si="15"/>
        <v>0</v>
      </c>
      <c r="K36" s="1">
        <f t="shared" si="10"/>
        <v>0</v>
      </c>
      <c r="L36" s="1">
        <f t="shared" si="16"/>
        <v>0</v>
      </c>
      <c r="M36" s="1">
        <f t="shared" si="11"/>
        <v>0</v>
      </c>
      <c r="N36" s="1">
        <f t="shared" si="12"/>
        <v>0</v>
      </c>
      <c r="O36" s="1">
        <f t="shared" si="13"/>
        <v>0</v>
      </c>
    </row>
    <row r="37" spans="2:15" x14ac:dyDescent="0.25">
      <c r="B37" s="3" t="s">
        <v>27</v>
      </c>
      <c r="C37">
        <v>1427.91</v>
      </c>
      <c r="G37">
        <v>84.17</v>
      </c>
      <c r="H37">
        <v>22428.639999999999</v>
      </c>
      <c r="I37" s="1">
        <f t="shared" si="14"/>
        <v>1495.2426666666665</v>
      </c>
      <c r="J37" s="1">
        <f t="shared" si="15"/>
        <v>1869.0533333333333</v>
      </c>
      <c r="K37" s="1">
        <f t="shared" si="10"/>
        <v>12.242707423580786</v>
      </c>
      <c r="L37" s="1">
        <f t="shared" si="16"/>
        <v>24761.218560000001</v>
      </c>
      <c r="M37" s="1">
        <f t="shared" si="11"/>
        <v>1650.7479040000001</v>
      </c>
      <c r="N37" s="1">
        <f t="shared" si="12"/>
        <v>2063.4348800000002</v>
      </c>
      <c r="O37" s="1">
        <f t="shared" si="13"/>
        <v>13.515948995633188</v>
      </c>
    </row>
    <row r="38" spans="2:15" x14ac:dyDescent="0.25">
      <c r="B38" s="3" t="s">
        <v>29</v>
      </c>
      <c r="C38">
        <v>1373.78</v>
      </c>
      <c r="G38">
        <v>84.17</v>
      </c>
      <c r="H38">
        <v>21616.7</v>
      </c>
      <c r="I38" s="1">
        <f t="shared" si="14"/>
        <v>1441.1133333333335</v>
      </c>
      <c r="J38" s="1">
        <f t="shared" si="15"/>
        <v>1801.3916666666667</v>
      </c>
      <c r="K38" s="1">
        <f t="shared" si="10"/>
        <v>11.799508733624455</v>
      </c>
      <c r="L38" s="1">
        <f t="shared" si="16"/>
        <v>23864.836800000005</v>
      </c>
      <c r="M38" s="1">
        <f t="shared" si="11"/>
        <v>1590.9891200000002</v>
      </c>
      <c r="N38" s="1">
        <f t="shared" si="12"/>
        <v>1988.7364000000002</v>
      </c>
      <c r="O38" s="1">
        <f t="shared" si="13"/>
        <v>13.0266576419214</v>
      </c>
    </row>
    <row r="39" spans="2:15" x14ac:dyDescent="0.25">
      <c r="B39" s="3" t="s">
        <v>30</v>
      </c>
      <c r="C39">
        <v>1321.33</v>
      </c>
      <c r="G39">
        <v>84.17</v>
      </c>
      <c r="H39">
        <v>20829.98</v>
      </c>
      <c r="I39" s="1">
        <f t="shared" si="14"/>
        <v>1388.6653333333334</v>
      </c>
      <c r="J39" s="1">
        <f t="shared" si="15"/>
        <v>1735.8316666666667</v>
      </c>
      <c r="K39" s="1">
        <f t="shared" si="10"/>
        <v>11.370076419213973</v>
      </c>
      <c r="L39" s="1">
        <f t="shared" si="16"/>
        <v>22996.297920000001</v>
      </c>
      <c r="M39" s="1">
        <f t="shared" si="11"/>
        <v>1533.0865280000003</v>
      </c>
      <c r="N39" s="1">
        <f t="shared" si="12"/>
        <v>1916.3581600000002</v>
      </c>
      <c r="O39" s="1">
        <f t="shared" si="13"/>
        <v>12.552564366812227</v>
      </c>
    </row>
    <row r="40" spans="2:15" x14ac:dyDescent="0.25">
      <c r="B40" s="3" t="s">
        <v>31</v>
      </c>
      <c r="C40">
        <v>1231.9000000000001</v>
      </c>
      <c r="G40">
        <v>84.17</v>
      </c>
      <c r="H40">
        <v>18488.55</v>
      </c>
      <c r="I40" s="1">
        <f t="shared" si="14"/>
        <v>1232.57</v>
      </c>
      <c r="J40" s="1">
        <f t="shared" si="15"/>
        <v>1540.7124999999999</v>
      </c>
      <c r="K40" s="1">
        <f t="shared" si="10"/>
        <v>10.092003275109169</v>
      </c>
      <c r="L40" s="1">
        <f t="shared" si="16"/>
        <v>20411.359200000003</v>
      </c>
      <c r="M40" s="1">
        <f t="shared" si="11"/>
        <v>1360.75728</v>
      </c>
      <c r="N40" s="1">
        <f t="shared" si="12"/>
        <v>1700.9466</v>
      </c>
      <c r="O40" s="1">
        <f t="shared" si="13"/>
        <v>11.141571615720524</v>
      </c>
    </row>
    <row r="41" spans="2:15" x14ac:dyDescent="0.25">
      <c r="B41" s="3" t="s">
        <v>32</v>
      </c>
      <c r="C41">
        <v>1156.5</v>
      </c>
      <c r="G41">
        <v>84.17</v>
      </c>
      <c r="H41">
        <v>18357.54</v>
      </c>
      <c r="I41" s="1">
        <f t="shared" si="14"/>
        <v>1223.836</v>
      </c>
      <c r="J41" s="1">
        <f t="shared" si="15"/>
        <v>1529.7950000000001</v>
      </c>
      <c r="K41" s="1">
        <f t="shared" si="10"/>
        <v>10.020491266375547</v>
      </c>
      <c r="L41" s="1">
        <f t="shared" si="16"/>
        <v>20266.724160000002</v>
      </c>
      <c r="M41" s="1">
        <f t="shared" si="11"/>
        <v>1351.1149440000002</v>
      </c>
      <c r="N41" s="1">
        <f t="shared" si="12"/>
        <v>1688.8936800000001</v>
      </c>
      <c r="O41" s="1">
        <f t="shared" si="13"/>
        <v>11.062622358078604</v>
      </c>
    </row>
    <row r="42" spans="2:15" x14ac:dyDescent="0.25">
      <c r="B42" s="3" t="s">
        <v>14</v>
      </c>
      <c r="C42">
        <v>1042.76</v>
      </c>
      <c r="G42">
        <v>84.17</v>
      </c>
      <c r="H42">
        <v>16651.419999999998</v>
      </c>
      <c r="I42" s="1">
        <f t="shared" si="14"/>
        <v>1110.0946666666666</v>
      </c>
      <c r="J42" s="1">
        <f t="shared" si="15"/>
        <v>1387.6183333333331</v>
      </c>
      <c r="K42" s="1">
        <f t="shared" si="10"/>
        <v>9.0892030567685573</v>
      </c>
      <c r="L42" s="1">
        <f t="shared" si="16"/>
        <v>18383.167679999999</v>
      </c>
      <c r="M42" s="1">
        <f t="shared" si="11"/>
        <v>1225.5445120000002</v>
      </c>
      <c r="N42" s="1">
        <f t="shared" si="12"/>
        <v>1531.9306399999998</v>
      </c>
      <c r="O42" s="1">
        <f t="shared" si="13"/>
        <v>10.034480174672488</v>
      </c>
    </row>
    <row r="43" spans="2:15" x14ac:dyDescent="0.25">
      <c r="B43" s="3" t="s">
        <v>33</v>
      </c>
      <c r="C43">
        <v>1042.76</v>
      </c>
      <c r="G43">
        <v>84.17</v>
      </c>
      <c r="H43">
        <v>16651.419999999998</v>
      </c>
      <c r="I43" s="1">
        <f t="shared" si="14"/>
        <v>1110.0946666666666</v>
      </c>
      <c r="J43" s="1">
        <f t="shared" si="15"/>
        <v>1387.6183333333331</v>
      </c>
      <c r="K43" s="1">
        <f t="shared" si="10"/>
        <v>9.0892030567685573</v>
      </c>
      <c r="L43" s="1">
        <f t="shared" si="16"/>
        <v>18383.167679999999</v>
      </c>
      <c r="M43" s="1">
        <f t="shared" si="11"/>
        <v>1225.5445120000002</v>
      </c>
      <c r="N43" s="1">
        <f t="shared" si="12"/>
        <v>1531.9306399999998</v>
      </c>
      <c r="O43" s="1">
        <f t="shared" si="13"/>
        <v>10.034480174672488</v>
      </c>
    </row>
    <row r="44" spans="2:15" x14ac:dyDescent="0.25">
      <c r="B44" s="3" t="s">
        <v>34</v>
      </c>
      <c r="C44">
        <v>840</v>
      </c>
      <c r="G44">
        <v>84.17</v>
      </c>
      <c r="H44">
        <v>12600</v>
      </c>
      <c r="I44" s="1">
        <f t="shared" si="14"/>
        <v>840</v>
      </c>
      <c r="J44" s="1">
        <f t="shared" si="15"/>
        <v>1050</v>
      </c>
      <c r="K44" s="1">
        <f t="shared" si="10"/>
        <v>6.8777292576419216</v>
      </c>
      <c r="L44" s="1">
        <f t="shared" si="16"/>
        <v>13910.400000000001</v>
      </c>
      <c r="M44" s="1">
        <f t="shared" si="11"/>
        <v>927.36000000000013</v>
      </c>
      <c r="N44" s="1">
        <f t="shared" si="12"/>
        <v>1159.2</v>
      </c>
      <c r="O44" s="1">
        <f t="shared" si="13"/>
        <v>7.5930131004366821</v>
      </c>
    </row>
    <row r="45" spans="2:15" x14ac:dyDescent="0.25">
      <c r="B45" s="7" t="s">
        <v>50</v>
      </c>
      <c r="I45" s="1"/>
      <c r="J45" s="1"/>
      <c r="K45" s="1"/>
      <c r="L45" s="1"/>
      <c r="M45" s="1"/>
      <c r="N45" s="1"/>
      <c r="O45" s="1"/>
    </row>
    <row r="46" spans="2:15" x14ac:dyDescent="0.25">
      <c r="B46" s="3" t="s">
        <v>35</v>
      </c>
      <c r="C46">
        <v>1376.78</v>
      </c>
      <c r="G46">
        <v>84.17</v>
      </c>
      <c r="H46">
        <v>21616.7</v>
      </c>
      <c r="I46" s="1">
        <f t="shared" si="14"/>
        <v>1441.1133333333335</v>
      </c>
      <c r="J46" s="1">
        <f t="shared" si="15"/>
        <v>1801.3916666666667</v>
      </c>
      <c r="K46" s="1">
        <f t="shared" ref="K46:K61" si="17">+H46/$C$89</f>
        <v>11.799508733624455</v>
      </c>
      <c r="L46" s="1">
        <f t="shared" ref="L46:L61" si="18">+H46*(1+$C$87/100)</f>
        <v>23864.836800000005</v>
      </c>
      <c r="M46" s="1">
        <f t="shared" ref="M46:M61" si="19">+I46*(1+$C$87/100)</f>
        <v>1590.9891200000002</v>
      </c>
      <c r="N46" s="1">
        <f t="shared" ref="N46:N61" si="20">+J46*(1+$C$87/100)</f>
        <v>1988.7364000000002</v>
      </c>
      <c r="O46" s="1">
        <f t="shared" ref="O46:O61" si="21">+K46*(1+$C$87/100)</f>
        <v>13.0266576419214</v>
      </c>
    </row>
    <row r="47" spans="2:15" x14ac:dyDescent="0.25">
      <c r="B47" s="3" t="s">
        <v>36</v>
      </c>
      <c r="C47">
        <v>1376.78</v>
      </c>
      <c r="G47">
        <v>84.17</v>
      </c>
      <c r="H47">
        <v>21616.7</v>
      </c>
      <c r="I47" s="1">
        <f t="shared" si="14"/>
        <v>1441.1133333333335</v>
      </c>
      <c r="J47" s="1">
        <f t="shared" si="15"/>
        <v>1801.3916666666667</v>
      </c>
      <c r="K47" s="1">
        <f t="shared" si="17"/>
        <v>11.799508733624455</v>
      </c>
      <c r="L47" s="1">
        <f t="shared" si="18"/>
        <v>23864.836800000005</v>
      </c>
      <c r="M47" s="1">
        <f t="shared" si="19"/>
        <v>1590.9891200000002</v>
      </c>
      <c r="N47" s="1">
        <f t="shared" si="20"/>
        <v>1988.7364000000002</v>
      </c>
      <c r="O47" s="1">
        <f t="shared" si="21"/>
        <v>13.0266576419214</v>
      </c>
    </row>
    <row r="48" spans="2:15" x14ac:dyDescent="0.25">
      <c r="B48" s="3" t="s">
        <v>37</v>
      </c>
      <c r="C48">
        <v>1376.78</v>
      </c>
      <c r="G48">
        <v>84.17</v>
      </c>
      <c r="H48">
        <v>21616.7</v>
      </c>
      <c r="I48" s="1">
        <f t="shared" si="14"/>
        <v>1441.1133333333335</v>
      </c>
      <c r="J48" s="1">
        <f t="shared" si="15"/>
        <v>1801.3916666666667</v>
      </c>
      <c r="K48" s="1">
        <f t="shared" si="17"/>
        <v>11.799508733624455</v>
      </c>
      <c r="L48" s="1">
        <f t="shared" si="18"/>
        <v>23864.836800000005</v>
      </c>
      <c r="M48" s="1">
        <f t="shared" si="19"/>
        <v>1590.9891200000002</v>
      </c>
      <c r="N48" s="1">
        <f t="shared" si="20"/>
        <v>1988.7364000000002</v>
      </c>
      <c r="O48" s="1">
        <f t="shared" si="21"/>
        <v>13.0266576419214</v>
      </c>
    </row>
    <row r="49" spans="2:15" x14ac:dyDescent="0.25">
      <c r="B49" s="3" t="s">
        <v>38</v>
      </c>
      <c r="C49">
        <v>1376.78</v>
      </c>
      <c r="G49">
        <v>84.17</v>
      </c>
      <c r="H49">
        <v>21616.7</v>
      </c>
      <c r="I49" s="1">
        <f t="shared" si="14"/>
        <v>1441.1133333333335</v>
      </c>
      <c r="J49" s="1">
        <f t="shared" si="15"/>
        <v>1801.3916666666667</v>
      </c>
      <c r="K49" s="1">
        <f t="shared" si="17"/>
        <v>11.799508733624455</v>
      </c>
      <c r="L49" s="1">
        <f t="shared" si="18"/>
        <v>23864.836800000005</v>
      </c>
      <c r="M49" s="1">
        <f t="shared" si="19"/>
        <v>1590.9891200000002</v>
      </c>
      <c r="N49" s="1">
        <f t="shared" si="20"/>
        <v>1988.7364000000002</v>
      </c>
      <c r="O49" s="1">
        <f t="shared" si="21"/>
        <v>13.0266576419214</v>
      </c>
    </row>
    <row r="50" spans="2:15" x14ac:dyDescent="0.25">
      <c r="B50" s="3" t="s">
        <v>39</v>
      </c>
      <c r="C50">
        <v>1321.33</v>
      </c>
      <c r="G50">
        <v>84.17</v>
      </c>
      <c r="H50">
        <v>20829.98</v>
      </c>
      <c r="I50" s="1">
        <f t="shared" si="14"/>
        <v>1388.6653333333334</v>
      </c>
      <c r="J50" s="1">
        <f t="shared" si="15"/>
        <v>1735.8316666666667</v>
      </c>
      <c r="K50" s="1">
        <f t="shared" si="17"/>
        <v>11.370076419213973</v>
      </c>
      <c r="L50" s="1">
        <f t="shared" si="18"/>
        <v>22996.297920000001</v>
      </c>
      <c r="M50" s="1">
        <f t="shared" si="19"/>
        <v>1533.0865280000003</v>
      </c>
      <c r="N50" s="1">
        <f t="shared" si="20"/>
        <v>1916.3581600000002</v>
      </c>
      <c r="O50" s="1">
        <f t="shared" si="21"/>
        <v>12.552564366812227</v>
      </c>
    </row>
    <row r="51" spans="2:15" x14ac:dyDescent="0.25">
      <c r="B51" s="3" t="s">
        <v>40</v>
      </c>
      <c r="C51">
        <v>1178.96</v>
      </c>
      <c r="G51">
        <v>84.17</v>
      </c>
      <c r="H51">
        <v>18694.400000000001</v>
      </c>
      <c r="I51" s="1">
        <f t="shared" si="14"/>
        <v>1246.2933333333335</v>
      </c>
      <c r="J51" s="1">
        <f t="shared" si="15"/>
        <v>1557.8666666666668</v>
      </c>
      <c r="K51" s="1">
        <f t="shared" si="17"/>
        <v>10.204366812227075</v>
      </c>
      <c r="L51" s="1">
        <f t="shared" si="18"/>
        <v>20638.617600000005</v>
      </c>
      <c r="M51" s="1">
        <f t="shared" si="19"/>
        <v>1375.9078400000003</v>
      </c>
      <c r="N51" s="1">
        <f t="shared" si="20"/>
        <v>1719.8848000000003</v>
      </c>
      <c r="O51" s="1">
        <f t="shared" si="21"/>
        <v>11.265620960698692</v>
      </c>
    </row>
    <row r="52" spans="2:15" x14ac:dyDescent="0.25">
      <c r="B52" s="3" t="s">
        <v>6</v>
      </c>
      <c r="C52">
        <v>1231.9000000000001</v>
      </c>
      <c r="G52">
        <v>84.17</v>
      </c>
      <c r="H52">
        <v>19488.55</v>
      </c>
      <c r="I52" s="1">
        <f t="shared" si="14"/>
        <v>1299.2366666666667</v>
      </c>
      <c r="J52" s="1">
        <f t="shared" si="15"/>
        <v>1624.0458333333333</v>
      </c>
      <c r="K52" s="1">
        <f t="shared" si="17"/>
        <v>10.637854803493449</v>
      </c>
      <c r="L52" s="1">
        <f t="shared" si="18"/>
        <v>21515.359200000003</v>
      </c>
      <c r="M52" s="1">
        <f t="shared" si="19"/>
        <v>1434.3572800000002</v>
      </c>
      <c r="N52" s="1">
        <f t="shared" si="20"/>
        <v>1792.9466000000002</v>
      </c>
      <c r="O52" s="1">
        <f t="shared" si="21"/>
        <v>11.744191703056769</v>
      </c>
    </row>
    <row r="53" spans="2:15" x14ac:dyDescent="0.25">
      <c r="B53" s="3" t="s">
        <v>41</v>
      </c>
      <c r="C53">
        <v>1321.33</v>
      </c>
      <c r="G53">
        <v>84.17</v>
      </c>
      <c r="H53">
        <v>20829.98</v>
      </c>
      <c r="I53" s="1">
        <f t="shared" si="14"/>
        <v>1388.6653333333334</v>
      </c>
      <c r="J53" s="1">
        <f t="shared" si="15"/>
        <v>1735.8316666666667</v>
      </c>
      <c r="K53" s="1">
        <f t="shared" si="17"/>
        <v>11.370076419213973</v>
      </c>
      <c r="L53" s="1">
        <f t="shared" si="18"/>
        <v>22996.297920000001</v>
      </c>
      <c r="M53" s="1">
        <f t="shared" si="19"/>
        <v>1533.0865280000003</v>
      </c>
      <c r="N53" s="1">
        <f t="shared" si="20"/>
        <v>1916.3581600000002</v>
      </c>
      <c r="O53" s="1">
        <f t="shared" si="21"/>
        <v>12.552564366812227</v>
      </c>
    </row>
    <row r="54" spans="2:15" x14ac:dyDescent="0.25">
      <c r="B54" s="3" t="s">
        <v>42</v>
      </c>
      <c r="C54">
        <v>1321.33</v>
      </c>
      <c r="G54">
        <v>84.17</v>
      </c>
      <c r="H54">
        <v>20829.98</v>
      </c>
      <c r="I54" s="1">
        <f t="shared" si="14"/>
        <v>1388.6653333333334</v>
      </c>
      <c r="J54" s="1">
        <f t="shared" si="15"/>
        <v>1735.8316666666667</v>
      </c>
      <c r="K54" s="1">
        <f t="shared" si="17"/>
        <v>11.370076419213973</v>
      </c>
      <c r="L54" s="1">
        <f t="shared" si="18"/>
        <v>22996.297920000001</v>
      </c>
      <c r="M54" s="1">
        <f t="shared" si="19"/>
        <v>1533.0865280000003</v>
      </c>
      <c r="N54" s="1">
        <f t="shared" si="20"/>
        <v>1916.3581600000002</v>
      </c>
      <c r="O54" s="1">
        <f t="shared" si="21"/>
        <v>12.552564366812227</v>
      </c>
    </row>
    <row r="55" spans="2:15" x14ac:dyDescent="0.25">
      <c r="B55" s="3" t="s">
        <v>43</v>
      </c>
      <c r="C55">
        <v>1321.33</v>
      </c>
      <c r="G55">
        <v>84.17</v>
      </c>
      <c r="H55">
        <v>20829.98</v>
      </c>
      <c r="I55" s="1">
        <f t="shared" si="14"/>
        <v>1388.6653333333334</v>
      </c>
      <c r="J55" s="1">
        <f t="shared" si="15"/>
        <v>1735.8316666666667</v>
      </c>
      <c r="K55" s="1">
        <f t="shared" si="17"/>
        <v>11.370076419213973</v>
      </c>
      <c r="L55" s="1">
        <f t="shared" si="18"/>
        <v>22996.297920000001</v>
      </c>
      <c r="M55" s="1">
        <f t="shared" si="19"/>
        <v>1533.0865280000003</v>
      </c>
      <c r="N55" s="1">
        <f t="shared" si="20"/>
        <v>1916.3581600000002</v>
      </c>
      <c r="O55" s="1">
        <f t="shared" si="21"/>
        <v>12.552564366812227</v>
      </c>
    </row>
    <row r="56" spans="2:15" x14ac:dyDescent="0.25">
      <c r="B56" s="3" t="s">
        <v>44</v>
      </c>
      <c r="C56">
        <v>1263.58</v>
      </c>
      <c r="G56">
        <v>84.17</v>
      </c>
      <c r="H56">
        <v>19963.62</v>
      </c>
      <c r="I56" s="1">
        <f t="shared" si="14"/>
        <v>1330.9079999999999</v>
      </c>
      <c r="J56" s="1">
        <f t="shared" si="15"/>
        <v>1663.635</v>
      </c>
      <c r="K56" s="1">
        <f t="shared" si="17"/>
        <v>10.897172489082969</v>
      </c>
      <c r="L56" s="1">
        <f t="shared" si="18"/>
        <v>22039.836480000002</v>
      </c>
      <c r="M56" s="1">
        <f t="shared" si="19"/>
        <v>1469.3224319999999</v>
      </c>
      <c r="N56" s="1">
        <f t="shared" si="20"/>
        <v>1836.6530400000001</v>
      </c>
      <c r="O56" s="1">
        <f t="shared" si="21"/>
        <v>12.0304784279476</v>
      </c>
    </row>
    <row r="57" spans="2:15" x14ac:dyDescent="0.25">
      <c r="B57" s="3" t="s">
        <v>45</v>
      </c>
      <c r="C57">
        <v>1231.9000000000001</v>
      </c>
      <c r="G57">
        <v>84.17</v>
      </c>
      <c r="H57">
        <v>19488.55</v>
      </c>
      <c r="I57" s="1">
        <f t="shared" si="14"/>
        <v>1299.2366666666667</v>
      </c>
      <c r="J57" s="1">
        <f t="shared" si="15"/>
        <v>1624.0458333333333</v>
      </c>
      <c r="K57" s="1">
        <f t="shared" si="17"/>
        <v>10.637854803493449</v>
      </c>
      <c r="L57" s="1">
        <f t="shared" si="18"/>
        <v>21515.359200000003</v>
      </c>
      <c r="M57" s="1">
        <f t="shared" si="19"/>
        <v>1434.3572800000002</v>
      </c>
      <c r="N57" s="1">
        <f t="shared" si="20"/>
        <v>1792.9466000000002</v>
      </c>
      <c r="O57" s="1">
        <f t="shared" si="21"/>
        <v>11.744191703056769</v>
      </c>
    </row>
    <row r="58" spans="2:15" x14ac:dyDescent="0.25">
      <c r="B58" s="3" t="s">
        <v>46</v>
      </c>
      <c r="C58">
        <v>1231.9000000000001</v>
      </c>
      <c r="G58">
        <v>84.17</v>
      </c>
      <c r="H58">
        <v>19488.55</v>
      </c>
      <c r="I58" s="1">
        <f t="shared" si="14"/>
        <v>1299.2366666666667</v>
      </c>
      <c r="J58" s="1">
        <f t="shared" si="15"/>
        <v>1624.0458333333333</v>
      </c>
      <c r="K58" s="1">
        <f t="shared" si="17"/>
        <v>10.637854803493449</v>
      </c>
      <c r="L58" s="1">
        <f t="shared" si="18"/>
        <v>21515.359200000003</v>
      </c>
      <c r="M58" s="1">
        <f t="shared" si="19"/>
        <v>1434.3572800000002</v>
      </c>
      <c r="N58" s="1">
        <f t="shared" si="20"/>
        <v>1792.9466000000002</v>
      </c>
      <c r="O58" s="1">
        <f t="shared" si="21"/>
        <v>11.744191703056769</v>
      </c>
    </row>
    <row r="59" spans="2:15" x14ac:dyDescent="0.25">
      <c r="B59" s="3" t="s">
        <v>47</v>
      </c>
      <c r="C59">
        <v>1231.9000000000001</v>
      </c>
      <c r="G59">
        <v>84.17</v>
      </c>
      <c r="H59">
        <v>19488.55</v>
      </c>
      <c r="I59" s="1">
        <f t="shared" si="14"/>
        <v>1299.2366666666667</v>
      </c>
      <c r="J59" s="1">
        <f t="shared" si="15"/>
        <v>1624.0458333333333</v>
      </c>
      <c r="K59" s="1">
        <f t="shared" si="17"/>
        <v>10.637854803493449</v>
      </c>
      <c r="L59" s="1">
        <f t="shared" si="18"/>
        <v>21515.359200000003</v>
      </c>
      <c r="M59" s="1">
        <f t="shared" si="19"/>
        <v>1434.3572800000002</v>
      </c>
      <c r="N59" s="1">
        <f t="shared" si="20"/>
        <v>1792.9466000000002</v>
      </c>
      <c r="O59" s="1">
        <f t="shared" si="21"/>
        <v>11.744191703056769</v>
      </c>
    </row>
    <row r="60" spans="2:15" x14ac:dyDescent="0.25">
      <c r="B60" s="3" t="s">
        <v>48</v>
      </c>
      <c r="C60">
        <v>1231.9000000000001</v>
      </c>
      <c r="G60">
        <v>84.17</v>
      </c>
      <c r="H60">
        <v>19488.55</v>
      </c>
      <c r="I60" s="1">
        <f t="shared" si="14"/>
        <v>1299.2366666666667</v>
      </c>
      <c r="J60" s="1">
        <f t="shared" si="15"/>
        <v>1624.0458333333333</v>
      </c>
      <c r="K60" s="1">
        <f t="shared" si="17"/>
        <v>10.637854803493449</v>
      </c>
      <c r="L60" s="1">
        <f t="shared" si="18"/>
        <v>21515.359200000003</v>
      </c>
      <c r="M60" s="1">
        <f t="shared" si="19"/>
        <v>1434.3572800000002</v>
      </c>
      <c r="N60" s="1">
        <f t="shared" si="20"/>
        <v>1792.9466000000002</v>
      </c>
      <c r="O60" s="1">
        <f t="shared" si="21"/>
        <v>11.744191703056769</v>
      </c>
    </row>
    <row r="61" spans="2:15" x14ac:dyDescent="0.25">
      <c r="B61" s="3" t="s">
        <v>49</v>
      </c>
      <c r="C61">
        <v>1231.9000000000001</v>
      </c>
      <c r="G61">
        <v>84.17</v>
      </c>
      <c r="H61">
        <v>19488.55</v>
      </c>
      <c r="I61" s="1">
        <f t="shared" si="14"/>
        <v>1299.2366666666667</v>
      </c>
      <c r="J61" s="1">
        <f t="shared" si="15"/>
        <v>1624.0458333333333</v>
      </c>
      <c r="K61" s="1">
        <f t="shared" si="17"/>
        <v>10.637854803493449</v>
      </c>
      <c r="L61" s="1">
        <f t="shared" si="18"/>
        <v>21515.359200000003</v>
      </c>
      <c r="M61" s="1">
        <f t="shared" si="19"/>
        <v>1434.3572800000002</v>
      </c>
      <c r="N61" s="1">
        <f t="shared" si="20"/>
        <v>1792.9466000000002</v>
      </c>
      <c r="O61" s="1">
        <f t="shared" si="21"/>
        <v>11.744191703056769</v>
      </c>
    </row>
    <row r="62" spans="2:15" x14ac:dyDescent="0.25">
      <c r="B62" s="7" t="s">
        <v>53</v>
      </c>
      <c r="I62" s="1"/>
      <c r="J62" s="1"/>
      <c r="K62" s="1"/>
      <c r="L62" s="1"/>
      <c r="M62" s="1"/>
      <c r="N62" s="1"/>
      <c r="O62" s="1"/>
    </row>
    <row r="63" spans="2:15" x14ac:dyDescent="0.25">
      <c r="B63" s="3" t="s">
        <v>88</v>
      </c>
      <c r="C63">
        <v>1231.9000000000001</v>
      </c>
      <c r="G63">
        <v>84.17</v>
      </c>
      <c r="H63">
        <v>19488.55</v>
      </c>
      <c r="I63" s="1">
        <f t="shared" ref="I63" si="22">+H63/15</f>
        <v>1299.2366666666667</v>
      </c>
      <c r="J63" s="1">
        <f t="shared" ref="J63" si="23">+H63/12</f>
        <v>1624.0458333333333</v>
      </c>
      <c r="K63" s="1">
        <f>+H63/$C$89</f>
        <v>10.637854803493449</v>
      </c>
      <c r="L63" s="1">
        <f>+H63*(1+$C$87/100)</f>
        <v>21515.359200000003</v>
      </c>
      <c r="M63" s="1">
        <f>+I63*(1+$C$87/100)</f>
        <v>1434.3572800000002</v>
      </c>
      <c r="N63" s="1">
        <f>+J63*(1+$C$87/100)</f>
        <v>1792.9466000000002</v>
      </c>
      <c r="O63" s="1">
        <f>+K63*(1+$C$87/100)</f>
        <v>11.744191703056769</v>
      </c>
    </row>
    <row r="64" spans="2:15" x14ac:dyDescent="0.25">
      <c r="B64" s="3" t="s">
        <v>89</v>
      </c>
      <c r="C64">
        <v>1178.96</v>
      </c>
      <c r="G64">
        <v>84.17</v>
      </c>
      <c r="H64">
        <v>18694.400000000001</v>
      </c>
      <c r="I64" s="1">
        <f t="shared" ref="I64:I71" si="24">+H64/15</f>
        <v>1246.2933333333335</v>
      </c>
      <c r="J64" s="1">
        <f t="shared" ref="J64:J71" si="25">+H64/12</f>
        <v>1557.8666666666668</v>
      </c>
      <c r="K64" s="1">
        <f t="shared" ref="K64:K71" si="26">+H64/$C$89</f>
        <v>10.204366812227075</v>
      </c>
      <c r="L64" s="1">
        <f t="shared" ref="L64:L71" si="27">+H64*(1+$C$87/100)</f>
        <v>20638.617600000005</v>
      </c>
      <c r="M64" s="1">
        <f t="shared" ref="M64:M71" si="28">+I64*(1+$C$87/100)</f>
        <v>1375.9078400000003</v>
      </c>
      <c r="N64" s="1">
        <f t="shared" ref="N64:N71" si="29">+J64*(1+$C$87/100)</f>
        <v>1719.8848000000003</v>
      </c>
      <c r="O64" s="1">
        <f t="shared" ref="O64:O71" si="30">+K64*(1+$C$87/100)</f>
        <v>11.265620960698692</v>
      </c>
    </row>
    <row r="65" spans="2:15" x14ac:dyDescent="0.25">
      <c r="B65" s="3" t="s">
        <v>90</v>
      </c>
      <c r="C65">
        <v>1178.96</v>
      </c>
      <c r="G65">
        <v>84.17</v>
      </c>
      <c r="H65">
        <v>18694.400000000001</v>
      </c>
      <c r="I65" s="1">
        <f t="shared" si="24"/>
        <v>1246.2933333333335</v>
      </c>
      <c r="J65" s="1">
        <f t="shared" si="25"/>
        <v>1557.8666666666668</v>
      </c>
      <c r="K65" s="1">
        <f t="shared" si="26"/>
        <v>10.204366812227075</v>
      </c>
      <c r="L65" s="1">
        <f t="shared" si="27"/>
        <v>20638.617600000005</v>
      </c>
      <c r="M65" s="1">
        <f t="shared" si="28"/>
        <v>1375.9078400000003</v>
      </c>
      <c r="N65" s="1">
        <f t="shared" si="29"/>
        <v>1719.8848000000003</v>
      </c>
      <c r="O65" s="1">
        <f t="shared" si="30"/>
        <v>11.265620960698692</v>
      </c>
    </row>
    <row r="66" spans="2:15" x14ac:dyDescent="0.25">
      <c r="B66" s="3" t="s">
        <v>91</v>
      </c>
      <c r="C66">
        <v>1178.96</v>
      </c>
      <c r="G66">
        <v>84.17</v>
      </c>
      <c r="H66">
        <v>18694.400000000001</v>
      </c>
      <c r="I66" s="1">
        <f t="shared" si="24"/>
        <v>1246.2933333333335</v>
      </c>
      <c r="J66" s="1">
        <f t="shared" si="25"/>
        <v>1557.8666666666668</v>
      </c>
      <c r="K66" s="1">
        <f t="shared" si="26"/>
        <v>10.204366812227075</v>
      </c>
      <c r="L66" s="1">
        <f t="shared" si="27"/>
        <v>20638.617600000005</v>
      </c>
      <c r="M66" s="1">
        <f t="shared" si="28"/>
        <v>1375.9078400000003</v>
      </c>
      <c r="N66" s="1">
        <f t="shared" si="29"/>
        <v>1719.8848000000003</v>
      </c>
      <c r="O66" s="1">
        <f t="shared" si="30"/>
        <v>11.265620960698692</v>
      </c>
    </row>
    <row r="67" spans="2:15" x14ac:dyDescent="0.25">
      <c r="B67" s="3" t="s">
        <v>92</v>
      </c>
      <c r="C67">
        <v>1134.02</v>
      </c>
      <c r="G67">
        <v>84.17</v>
      </c>
      <c r="H67">
        <v>18020.32</v>
      </c>
      <c r="I67" s="1">
        <f t="shared" si="24"/>
        <v>1201.3546666666666</v>
      </c>
      <c r="J67" s="1">
        <f t="shared" si="25"/>
        <v>1501.6933333333334</v>
      </c>
      <c r="K67" s="1">
        <f t="shared" si="26"/>
        <v>9.8364192139737998</v>
      </c>
      <c r="L67" s="1">
        <f t="shared" si="27"/>
        <v>19894.433280000001</v>
      </c>
      <c r="M67" s="1">
        <f t="shared" si="28"/>
        <v>1326.295552</v>
      </c>
      <c r="N67" s="1">
        <f t="shared" si="29"/>
        <v>1657.8694400000002</v>
      </c>
      <c r="O67" s="1">
        <f t="shared" si="30"/>
        <v>10.859406812227077</v>
      </c>
    </row>
    <row r="68" spans="2:15" x14ac:dyDescent="0.25">
      <c r="B68" s="3" t="s">
        <v>93</v>
      </c>
      <c r="C68">
        <v>1134.02</v>
      </c>
      <c r="G68">
        <v>84.17</v>
      </c>
      <c r="H68">
        <v>18020.32</v>
      </c>
      <c r="I68" s="1">
        <f t="shared" si="24"/>
        <v>1201.3546666666666</v>
      </c>
      <c r="J68" s="1">
        <f t="shared" si="25"/>
        <v>1501.6933333333334</v>
      </c>
      <c r="K68" s="1">
        <f t="shared" si="26"/>
        <v>9.8364192139737998</v>
      </c>
      <c r="L68" s="1">
        <f t="shared" si="27"/>
        <v>19894.433280000001</v>
      </c>
      <c r="M68" s="1">
        <f t="shared" si="28"/>
        <v>1326.295552</v>
      </c>
      <c r="N68" s="1">
        <f t="shared" si="29"/>
        <v>1657.8694400000002</v>
      </c>
      <c r="O68" s="1">
        <f t="shared" si="30"/>
        <v>10.859406812227077</v>
      </c>
    </row>
    <row r="69" spans="2:15" x14ac:dyDescent="0.25">
      <c r="B69" s="3" t="s">
        <v>94</v>
      </c>
      <c r="C69">
        <v>1134.02</v>
      </c>
      <c r="G69">
        <v>84.17</v>
      </c>
      <c r="H69">
        <v>18020.32</v>
      </c>
      <c r="I69" s="1">
        <f t="shared" si="24"/>
        <v>1201.3546666666666</v>
      </c>
      <c r="J69" s="1">
        <f t="shared" si="25"/>
        <v>1501.6933333333334</v>
      </c>
      <c r="K69" s="1">
        <f t="shared" si="26"/>
        <v>9.8364192139737998</v>
      </c>
      <c r="L69" s="1">
        <f t="shared" si="27"/>
        <v>19894.433280000001</v>
      </c>
      <c r="M69" s="1">
        <f t="shared" si="28"/>
        <v>1326.295552</v>
      </c>
      <c r="N69" s="1">
        <f t="shared" si="29"/>
        <v>1657.8694400000002</v>
      </c>
      <c r="O69" s="1">
        <f t="shared" si="30"/>
        <v>10.859406812227077</v>
      </c>
    </row>
    <row r="70" spans="2:15" x14ac:dyDescent="0.25">
      <c r="B70" s="3" t="s">
        <v>10</v>
      </c>
      <c r="C70">
        <v>1093.33</v>
      </c>
      <c r="G70">
        <v>84.17</v>
      </c>
      <c r="H70">
        <v>17409.98</v>
      </c>
      <c r="I70" s="1">
        <f t="shared" si="24"/>
        <v>1160.6653333333334</v>
      </c>
      <c r="J70" s="1">
        <f t="shared" si="25"/>
        <v>1450.8316666666667</v>
      </c>
      <c r="K70" s="1">
        <f t="shared" si="26"/>
        <v>9.5032641921397385</v>
      </c>
      <c r="L70" s="1">
        <f t="shared" si="27"/>
        <v>19220.617920000001</v>
      </c>
      <c r="M70" s="1">
        <f t="shared" si="28"/>
        <v>1281.3745280000001</v>
      </c>
      <c r="N70" s="1">
        <f t="shared" si="29"/>
        <v>1601.7181600000001</v>
      </c>
      <c r="O70" s="1">
        <f t="shared" si="30"/>
        <v>10.491603668122272</v>
      </c>
    </row>
    <row r="71" spans="2:15" x14ac:dyDescent="0.25">
      <c r="B71" s="3" t="s">
        <v>95</v>
      </c>
      <c r="C71">
        <v>1093.33</v>
      </c>
      <c r="G71">
        <v>84.17</v>
      </c>
      <c r="H71">
        <v>17409.98</v>
      </c>
      <c r="I71" s="1">
        <f t="shared" si="24"/>
        <v>1160.6653333333334</v>
      </c>
      <c r="J71" s="1">
        <f t="shared" si="25"/>
        <v>1450.8316666666667</v>
      </c>
      <c r="K71" s="1">
        <f t="shared" si="26"/>
        <v>9.5032641921397385</v>
      </c>
      <c r="L71" s="1">
        <f t="shared" si="27"/>
        <v>19220.617920000001</v>
      </c>
      <c r="M71" s="1">
        <f t="shared" si="28"/>
        <v>1281.3745280000001</v>
      </c>
      <c r="N71" s="1">
        <f t="shared" si="29"/>
        <v>1601.7181600000001</v>
      </c>
      <c r="O71" s="1">
        <f t="shared" si="30"/>
        <v>10.491603668122272</v>
      </c>
    </row>
    <row r="72" spans="2:15" x14ac:dyDescent="0.25">
      <c r="B72" s="7" t="s">
        <v>96</v>
      </c>
      <c r="I72" s="1"/>
      <c r="J72" s="1"/>
      <c r="K72" s="1"/>
      <c r="L72" s="1"/>
      <c r="M72" s="1"/>
      <c r="N72" s="1"/>
      <c r="O72" s="1"/>
    </row>
    <row r="73" spans="2:15" x14ac:dyDescent="0.25">
      <c r="B73" s="3" t="s">
        <v>97</v>
      </c>
      <c r="C73">
        <v>1066.58</v>
      </c>
      <c r="G73">
        <v>84.17</v>
      </c>
      <c r="H73">
        <v>17008.68</v>
      </c>
      <c r="I73" s="1">
        <f t="shared" ref="I73" si="31">+H73/15</f>
        <v>1133.912</v>
      </c>
      <c r="J73" s="1">
        <f t="shared" ref="J73" si="32">+H73/12</f>
        <v>1417.39</v>
      </c>
      <c r="K73" s="1">
        <f t="shared" ref="K73" si="33">+H73/$C$89</f>
        <v>9.2842139737991261</v>
      </c>
      <c r="L73" s="1">
        <f t="shared" ref="L73" si="34">+H73*(1+$C$87/100)</f>
        <v>18777.582720000002</v>
      </c>
      <c r="M73" s="1">
        <f t="shared" ref="M73" si="35">+I73*(1+$C$87/100)</f>
        <v>1251.8388480000001</v>
      </c>
      <c r="N73" s="1">
        <f t="shared" ref="N73" si="36">+J73*(1+$C$87/100)</f>
        <v>1564.7985600000002</v>
      </c>
      <c r="O73" s="1">
        <f t="shared" ref="O73" si="37">+K73*(1+$C$87/100)</f>
        <v>10.249772227074237</v>
      </c>
    </row>
    <row r="74" spans="2:15" x14ac:dyDescent="0.25">
      <c r="B74" s="3" t="s">
        <v>97</v>
      </c>
      <c r="C74">
        <v>1042.76</v>
      </c>
      <c r="G74">
        <v>84.17</v>
      </c>
      <c r="H74">
        <v>16651.419999999998</v>
      </c>
      <c r="I74" s="1">
        <f t="shared" ref="I74:I84" si="38">+H74/15</f>
        <v>1110.0946666666666</v>
      </c>
      <c r="J74" s="1">
        <f t="shared" ref="J74:J84" si="39">+H74/12</f>
        <v>1387.6183333333331</v>
      </c>
      <c r="K74" s="1">
        <f>+H74/$C$89</f>
        <v>9.0892030567685573</v>
      </c>
      <c r="L74" s="1">
        <f t="shared" ref="L74:O78" si="40">+H74*(1+$C$87/100)</f>
        <v>18383.167679999999</v>
      </c>
      <c r="M74" s="1">
        <f t="shared" si="40"/>
        <v>1225.5445120000002</v>
      </c>
      <c r="N74" s="1">
        <f t="shared" si="40"/>
        <v>1531.9306399999998</v>
      </c>
      <c r="O74" s="1">
        <f t="shared" si="40"/>
        <v>10.034480174672488</v>
      </c>
    </row>
    <row r="75" spans="2:15" x14ac:dyDescent="0.25">
      <c r="B75" s="3" t="s">
        <v>98</v>
      </c>
      <c r="C75">
        <v>1042.76</v>
      </c>
      <c r="G75">
        <v>84.17</v>
      </c>
      <c r="H75">
        <v>16651.419999999998</v>
      </c>
      <c r="I75" s="1">
        <f t="shared" si="38"/>
        <v>1110.0946666666666</v>
      </c>
      <c r="J75" s="1">
        <f t="shared" si="39"/>
        <v>1387.6183333333331</v>
      </c>
      <c r="K75" s="1">
        <f>+H75/$C$89</f>
        <v>9.0892030567685573</v>
      </c>
      <c r="L75" s="1">
        <f t="shared" si="40"/>
        <v>18383.167679999999</v>
      </c>
      <c r="M75" s="1">
        <f t="shared" si="40"/>
        <v>1225.5445120000002</v>
      </c>
      <c r="N75" s="1">
        <f t="shared" si="40"/>
        <v>1531.9306399999998</v>
      </c>
      <c r="O75" s="1">
        <f t="shared" si="40"/>
        <v>10.034480174672488</v>
      </c>
    </row>
    <row r="76" spans="2:15" x14ac:dyDescent="0.25">
      <c r="B76" s="3" t="s">
        <v>99</v>
      </c>
      <c r="C76">
        <v>1042.76</v>
      </c>
      <c r="G76">
        <v>84.17</v>
      </c>
      <c r="H76">
        <v>16651.419999999998</v>
      </c>
      <c r="I76" s="1">
        <f t="shared" si="38"/>
        <v>1110.0946666666666</v>
      </c>
      <c r="J76" s="1">
        <f t="shared" si="39"/>
        <v>1387.6183333333331</v>
      </c>
      <c r="K76" s="1">
        <f>+H76/$C$89</f>
        <v>9.0892030567685573</v>
      </c>
      <c r="L76" s="1">
        <f t="shared" si="40"/>
        <v>18383.167679999999</v>
      </c>
      <c r="M76" s="1">
        <f t="shared" si="40"/>
        <v>1225.5445120000002</v>
      </c>
      <c r="N76" s="1">
        <f t="shared" si="40"/>
        <v>1531.9306399999998</v>
      </c>
      <c r="O76" s="1">
        <f t="shared" si="40"/>
        <v>10.034480174672488</v>
      </c>
    </row>
    <row r="77" spans="2:15" x14ac:dyDescent="0.25">
      <c r="B77" s="3" t="s">
        <v>100</v>
      </c>
      <c r="C77">
        <v>1042.76</v>
      </c>
      <c r="G77">
        <v>84.17</v>
      </c>
      <c r="H77">
        <v>16651.419999999998</v>
      </c>
      <c r="I77" s="1">
        <f t="shared" si="38"/>
        <v>1110.0946666666666</v>
      </c>
      <c r="J77" s="1">
        <f t="shared" si="39"/>
        <v>1387.6183333333331</v>
      </c>
      <c r="K77" s="1">
        <f>+H77/$C$89</f>
        <v>9.0892030567685573</v>
      </c>
      <c r="L77" s="1">
        <f t="shared" si="40"/>
        <v>18383.167679999999</v>
      </c>
      <c r="M77" s="1">
        <f t="shared" si="40"/>
        <v>1225.5445120000002</v>
      </c>
      <c r="N77" s="1">
        <f t="shared" si="40"/>
        <v>1531.9306399999998</v>
      </c>
      <c r="O77" s="1">
        <f t="shared" si="40"/>
        <v>10.034480174672488</v>
      </c>
    </row>
    <row r="78" spans="2:15" x14ac:dyDescent="0.25">
      <c r="B78" s="3" t="s">
        <v>101</v>
      </c>
      <c r="C78">
        <v>1042.76</v>
      </c>
      <c r="G78">
        <v>84.17</v>
      </c>
      <c r="H78">
        <v>16651.419999999998</v>
      </c>
      <c r="I78" s="1">
        <f t="shared" si="38"/>
        <v>1110.0946666666666</v>
      </c>
      <c r="J78" s="1">
        <f t="shared" si="39"/>
        <v>1387.6183333333331</v>
      </c>
      <c r="K78" s="1">
        <f>+H78/$C$89</f>
        <v>9.0892030567685573</v>
      </c>
      <c r="L78" s="1">
        <f t="shared" si="40"/>
        <v>18383.167679999999</v>
      </c>
      <c r="M78" s="1">
        <f t="shared" si="40"/>
        <v>1225.5445120000002</v>
      </c>
      <c r="N78" s="1">
        <f t="shared" si="40"/>
        <v>1531.9306399999998</v>
      </c>
      <c r="O78" s="1">
        <f t="shared" si="40"/>
        <v>10.034480174672488</v>
      </c>
    </row>
    <row r="79" spans="2:15" x14ac:dyDescent="0.25">
      <c r="B79" s="7" t="s">
        <v>102</v>
      </c>
      <c r="I79" s="1"/>
      <c r="J79" s="1"/>
      <c r="K79" s="1"/>
      <c r="L79" s="1"/>
      <c r="M79" s="1"/>
      <c r="N79" s="1"/>
      <c r="O79" s="1"/>
    </row>
    <row r="80" spans="2:15" x14ac:dyDescent="0.25">
      <c r="B80" s="3" t="s">
        <v>91</v>
      </c>
      <c r="C80">
        <v>1178.96</v>
      </c>
      <c r="G80">
        <v>84.17</v>
      </c>
      <c r="H80">
        <v>18694.400000000001</v>
      </c>
      <c r="I80" s="1">
        <f t="shared" si="38"/>
        <v>1246.2933333333335</v>
      </c>
      <c r="J80" s="1">
        <f t="shared" si="39"/>
        <v>1557.8666666666668</v>
      </c>
      <c r="K80" s="1">
        <f>+H80/$C$89</f>
        <v>10.204366812227075</v>
      </c>
      <c r="L80" s="1">
        <f t="shared" ref="L80:O84" si="41">+H80*(1+$C$87/100)</f>
        <v>20638.617600000005</v>
      </c>
      <c r="M80" s="1">
        <f t="shared" si="41"/>
        <v>1375.9078400000003</v>
      </c>
      <c r="N80" s="1">
        <f t="shared" si="41"/>
        <v>1719.8848000000003</v>
      </c>
      <c r="O80" s="1">
        <f t="shared" si="41"/>
        <v>11.265620960698692</v>
      </c>
    </row>
    <row r="81" spans="2:15" x14ac:dyDescent="0.25">
      <c r="B81" s="3" t="s">
        <v>103</v>
      </c>
      <c r="C81">
        <v>1157.8399999999999</v>
      </c>
      <c r="G81">
        <v>84.17</v>
      </c>
      <c r="H81">
        <v>18377.57</v>
      </c>
      <c r="I81" s="1">
        <f t="shared" si="38"/>
        <v>1225.1713333333332</v>
      </c>
      <c r="J81" s="1">
        <f t="shared" si="39"/>
        <v>1531.4641666666666</v>
      </c>
      <c r="K81" s="1">
        <f>+H81/$C$89</f>
        <v>10.031424672489083</v>
      </c>
      <c r="L81" s="1">
        <f t="shared" si="41"/>
        <v>20288.83728</v>
      </c>
      <c r="M81" s="1">
        <f t="shared" si="41"/>
        <v>1352.589152</v>
      </c>
      <c r="N81" s="1">
        <f t="shared" si="41"/>
        <v>1690.7364400000001</v>
      </c>
      <c r="O81" s="1">
        <f t="shared" si="41"/>
        <v>11.074692838427948</v>
      </c>
    </row>
    <row r="82" spans="2:15" x14ac:dyDescent="0.25">
      <c r="B82" s="3" t="s">
        <v>104</v>
      </c>
      <c r="C82">
        <v>1106.3900000000001</v>
      </c>
      <c r="G82">
        <v>84.17</v>
      </c>
      <c r="H82">
        <v>17605.89</v>
      </c>
      <c r="I82" s="1">
        <f t="shared" si="38"/>
        <v>1173.7259999999999</v>
      </c>
      <c r="J82" s="1">
        <f t="shared" si="39"/>
        <v>1467.1575</v>
      </c>
      <c r="K82" s="1">
        <f>+H82/$C$89</f>
        <v>9.6102019650655013</v>
      </c>
      <c r="L82" s="1">
        <f t="shared" si="41"/>
        <v>19436.902560000002</v>
      </c>
      <c r="M82" s="1">
        <f t="shared" si="41"/>
        <v>1295.793504</v>
      </c>
      <c r="N82" s="1">
        <f t="shared" si="41"/>
        <v>1619.7418800000003</v>
      </c>
      <c r="O82" s="1">
        <f t="shared" si="41"/>
        <v>10.609662969432314</v>
      </c>
    </row>
    <row r="83" spans="2:15" x14ac:dyDescent="0.25">
      <c r="B83" s="3" t="s">
        <v>105</v>
      </c>
      <c r="C83">
        <v>1042.76</v>
      </c>
      <c r="G83">
        <v>84.17</v>
      </c>
      <c r="H83">
        <v>16651.419999999998</v>
      </c>
      <c r="I83" s="1">
        <f t="shared" si="38"/>
        <v>1110.0946666666666</v>
      </c>
      <c r="J83" s="1">
        <f t="shared" si="39"/>
        <v>1387.6183333333331</v>
      </c>
      <c r="K83" s="1">
        <f>+H83/$C$89</f>
        <v>9.0892030567685573</v>
      </c>
      <c r="L83" s="1">
        <f t="shared" si="41"/>
        <v>18383.167679999999</v>
      </c>
      <c r="M83" s="1">
        <f t="shared" si="41"/>
        <v>1225.5445120000002</v>
      </c>
      <c r="N83" s="1">
        <f t="shared" si="41"/>
        <v>1531.9306399999998</v>
      </c>
      <c r="O83" s="1">
        <f t="shared" si="41"/>
        <v>10.034480174672488</v>
      </c>
    </row>
    <row r="84" spans="2:15" x14ac:dyDescent="0.25">
      <c r="B84" s="3" t="s">
        <v>106</v>
      </c>
      <c r="C84">
        <v>1042.76</v>
      </c>
      <c r="G84">
        <v>84.17</v>
      </c>
      <c r="H84">
        <v>16651.419999999998</v>
      </c>
      <c r="I84" s="1">
        <f t="shared" si="38"/>
        <v>1110.0946666666666</v>
      </c>
      <c r="J84" s="1">
        <f t="shared" si="39"/>
        <v>1387.6183333333331</v>
      </c>
      <c r="K84" s="1">
        <f>+H84/$C$89</f>
        <v>9.0892030567685573</v>
      </c>
      <c r="L84" s="1">
        <f t="shared" si="41"/>
        <v>18383.167679999999</v>
      </c>
      <c r="M84" s="1">
        <f t="shared" si="41"/>
        <v>1225.5445120000002</v>
      </c>
      <c r="N84" s="1">
        <f t="shared" si="41"/>
        <v>1531.9306399999998</v>
      </c>
      <c r="O84" s="1">
        <f t="shared" si="41"/>
        <v>10.034480174672488</v>
      </c>
    </row>
    <row r="85" spans="2:15" x14ac:dyDescent="0.25">
      <c r="J85" s="1"/>
    </row>
    <row r="87" spans="2:15" x14ac:dyDescent="0.25">
      <c r="B87" s="2" t="s">
        <v>119</v>
      </c>
      <c r="C87">
        <v>10.4</v>
      </c>
      <c r="F87" s="8" t="s">
        <v>54</v>
      </c>
    </row>
    <row r="88" spans="2:15" x14ac:dyDescent="0.25">
      <c r="B88" s="2" t="str">
        <f>+B24</f>
        <v>DIAS LABORABLES 2025</v>
      </c>
      <c r="C88">
        <f>+C24</f>
        <v>229</v>
      </c>
      <c r="F88" s="8" t="s">
        <v>117</v>
      </c>
    </row>
    <row r="89" spans="2:15" x14ac:dyDescent="0.25">
      <c r="B89" s="2" t="str">
        <f>+B25</f>
        <v>HORAS LABORABLES (2025)</v>
      </c>
      <c r="C89">
        <f>+C25</f>
        <v>1832</v>
      </c>
    </row>
    <row r="90" spans="2:15" x14ac:dyDescent="0.25">
      <c r="B90" s="2" t="s">
        <v>87</v>
      </c>
      <c r="C90">
        <v>15</v>
      </c>
    </row>
    <row r="93" spans="2:15" x14ac:dyDescent="0.25">
      <c r="B93" s="5" t="s">
        <v>110</v>
      </c>
    </row>
    <row r="94" spans="2:15" x14ac:dyDescent="0.25">
      <c r="B94" s="2" t="s">
        <v>0</v>
      </c>
      <c r="C94" s="2" t="s">
        <v>68</v>
      </c>
      <c r="D94" s="2" t="s">
        <v>113</v>
      </c>
      <c r="E94" s="2" t="s">
        <v>130</v>
      </c>
      <c r="F94" s="2" t="s">
        <v>111</v>
      </c>
      <c r="G94" s="2" t="s">
        <v>112</v>
      </c>
      <c r="H94" s="2" t="s">
        <v>60</v>
      </c>
      <c r="I94" s="2" t="s">
        <v>22</v>
      </c>
      <c r="J94" s="2" t="s">
        <v>19</v>
      </c>
      <c r="K94" s="2" t="s">
        <v>21</v>
      </c>
      <c r="L94" s="9" t="s">
        <v>116</v>
      </c>
      <c r="M94" s="10" t="s">
        <v>22</v>
      </c>
      <c r="N94" s="9" t="s">
        <v>19</v>
      </c>
      <c r="O94" s="9" t="s">
        <v>21</v>
      </c>
    </row>
    <row r="95" spans="2:15" x14ac:dyDescent="0.25">
      <c r="B95" s="4"/>
      <c r="C95" s="2" t="s">
        <v>85</v>
      </c>
      <c r="D95" s="2" t="s">
        <v>118</v>
      </c>
      <c r="E95" s="2"/>
      <c r="F95" s="2" t="s">
        <v>2</v>
      </c>
      <c r="G95" s="2" t="s">
        <v>2</v>
      </c>
      <c r="H95" s="2">
        <v>2022</v>
      </c>
      <c r="I95" s="2">
        <v>2022</v>
      </c>
      <c r="J95" s="2">
        <v>2022</v>
      </c>
      <c r="K95" s="2">
        <v>2022</v>
      </c>
      <c r="L95" s="9">
        <v>2024</v>
      </c>
      <c r="M95" s="9">
        <v>2024</v>
      </c>
      <c r="N95" s="9">
        <v>2024</v>
      </c>
      <c r="O95" s="9">
        <v>2024</v>
      </c>
    </row>
    <row r="96" spans="2:15" x14ac:dyDescent="0.25">
      <c r="B96" s="3" t="s">
        <v>109</v>
      </c>
      <c r="C96" s="1">
        <v>1765.51</v>
      </c>
      <c r="D96" s="1">
        <f>2396.68/12</f>
        <v>199.72333333333333</v>
      </c>
      <c r="E96" s="1"/>
      <c r="F96" s="1"/>
      <c r="G96" s="1"/>
      <c r="H96" s="1">
        <v>27113.82</v>
      </c>
      <c r="I96" s="1">
        <f>+C96+D96</f>
        <v>1965.2333333333333</v>
      </c>
      <c r="J96" s="1">
        <f>+H96/12</f>
        <v>2259.4850000000001</v>
      </c>
      <c r="K96" s="1">
        <f t="shared" ref="K96:K104" si="42">+H96/$C$109</f>
        <v>14.800120087336245</v>
      </c>
      <c r="L96" s="1">
        <f>+H96*(1+$C$107/100)</f>
        <v>28062.803699999997</v>
      </c>
      <c r="M96" s="1">
        <f>+I96*(1+$C$107/100)</f>
        <v>2034.0165</v>
      </c>
      <c r="N96" s="1">
        <f>+J96*(1+$C$107/100)</f>
        <v>2338.5669749999997</v>
      </c>
      <c r="O96" s="1">
        <f>+K96*(1+$C$107/100)</f>
        <v>15.318124290393012</v>
      </c>
    </row>
    <row r="97" spans="2:15" x14ac:dyDescent="0.25">
      <c r="B97" s="3" t="s">
        <v>122</v>
      </c>
      <c r="C97" s="1">
        <v>1331.06</v>
      </c>
      <c r="D97" s="1">
        <f t="shared" ref="D97:D104" si="43">2396.68/12</f>
        <v>199.72333333333333</v>
      </c>
      <c r="E97" s="1"/>
      <c r="F97" s="1"/>
      <c r="G97" s="1"/>
      <c r="H97" s="1">
        <v>21031.52</v>
      </c>
      <c r="I97" s="1">
        <f t="shared" ref="I97:I104" si="44">+C97+D97</f>
        <v>1530.7833333333333</v>
      </c>
      <c r="J97" s="1">
        <f t="shared" ref="J97:J104" si="45">+H97/12</f>
        <v>1752.6266666666668</v>
      </c>
      <c r="K97" s="1">
        <f t="shared" si="42"/>
        <v>11.480087336244543</v>
      </c>
      <c r="L97" s="1">
        <f t="shared" ref="L97:L104" si="46">+H97*(1+$C$107/100)</f>
        <v>21767.623199999998</v>
      </c>
      <c r="M97" s="1">
        <f t="shared" ref="M97:M104" si="47">+I97*(1+$C$107/100)</f>
        <v>1584.3607499999998</v>
      </c>
      <c r="N97" s="1">
        <f t="shared" ref="N97:N104" si="48">+J97*(1+$C$107/100)</f>
        <v>1813.9685999999999</v>
      </c>
      <c r="O97" s="1">
        <f t="shared" ref="O97:O104" si="49">+K97*(1+$C$107/100)</f>
        <v>11.881890393013101</v>
      </c>
    </row>
    <row r="98" spans="2:15" x14ac:dyDescent="0.25">
      <c r="B98" s="3" t="s">
        <v>61</v>
      </c>
      <c r="C98" s="1">
        <v>1283.52</v>
      </c>
      <c r="D98" s="1">
        <f t="shared" si="43"/>
        <v>199.72333333333333</v>
      </c>
      <c r="E98" s="1"/>
      <c r="F98" s="1"/>
      <c r="G98" s="1"/>
      <c r="H98" s="1">
        <v>20365.96</v>
      </c>
      <c r="I98" s="1">
        <f t="shared" si="44"/>
        <v>1483.2433333333333</v>
      </c>
      <c r="J98" s="1">
        <f t="shared" si="45"/>
        <v>1697.1633333333332</v>
      </c>
      <c r="K98" s="1">
        <f t="shared" si="42"/>
        <v>11.116790393013099</v>
      </c>
      <c r="L98" s="1">
        <f t="shared" si="46"/>
        <v>21078.768599999996</v>
      </c>
      <c r="M98" s="1">
        <f t="shared" si="47"/>
        <v>1535.1568499999998</v>
      </c>
      <c r="N98" s="1">
        <f t="shared" si="48"/>
        <v>1756.5640499999997</v>
      </c>
      <c r="O98" s="1">
        <f t="shared" si="49"/>
        <v>11.505878056768557</v>
      </c>
    </row>
    <row r="99" spans="2:15" x14ac:dyDescent="0.25">
      <c r="B99" s="3" t="s">
        <v>62</v>
      </c>
      <c r="C99" s="1">
        <v>1176.74</v>
      </c>
      <c r="D99" s="1">
        <f t="shared" si="43"/>
        <v>199.72333333333333</v>
      </c>
      <c r="E99" s="1"/>
      <c r="F99" s="1"/>
      <c r="G99" s="1"/>
      <c r="H99" s="1">
        <v>18871.04</v>
      </c>
      <c r="I99" s="1">
        <f t="shared" si="44"/>
        <v>1376.4633333333334</v>
      </c>
      <c r="J99" s="1">
        <f t="shared" si="45"/>
        <v>1572.5866666666668</v>
      </c>
      <c r="K99" s="1">
        <f t="shared" si="42"/>
        <v>10.300786026200873</v>
      </c>
      <c r="L99" s="1">
        <f t="shared" si="46"/>
        <v>19531.526399999999</v>
      </c>
      <c r="M99" s="1">
        <f t="shared" si="47"/>
        <v>1424.6395499999999</v>
      </c>
      <c r="N99" s="1">
        <f t="shared" si="48"/>
        <v>1627.6272000000001</v>
      </c>
      <c r="O99" s="1">
        <f t="shared" si="49"/>
        <v>10.661313537117902</v>
      </c>
    </row>
    <row r="100" spans="2:15" x14ac:dyDescent="0.25">
      <c r="B100" s="3" t="s">
        <v>63</v>
      </c>
      <c r="C100" s="1">
        <v>1051.43</v>
      </c>
      <c r="D100" s="1">
        <f t="shared" si="43"/>
        <v>199.72333333333333</v>
      </c>
      <c r="E100" s="1"/>
      <c r="F100" s="1"/>
      <c r="G100" s="1"/>
      <c r="H100" s="1">
        <v>17116.7</v>
      </c>
      <c r="I100" s="1">
        <f t="shared" si="44"/>
        <v>1251.1533333333334</v>
      </c>
      <c r="J100" s="1">
        <f t="shared" si="45"/>
        <v>1426.3916666666667</v>
      </c>
      <c r="K100" s="1">
        <f t="shared" si="42"/>
        <v>9.3431768558951962</v>
      </c>
      <c r="L100" s="1">
        <f t="shared" si="46"/>
        <v>17715.784499999998</v>
      </c>
      <c r="M100" s="1">
        <f t="shared" si="47"/>
        <v>1294.9437</v>
      </c>
      <c r="N100" s="1">
        <f t="shared" si="48"/>
        <v>1476.3153749999999</v>
      </c>
      <c r="O100" s="1">
        <f t="shared" si="49"/>
        <v>9.6701880458515266</v>
      </c>
    </row>
    <row r="101" spans="2:15" x14ac:dyDescent="0.25">
      <c r="B101" s="3" t="s">
        <v>64</v>
      </c>
      <c r="C101" s="1">
        <v>905.87</v>
      </c>
      <c r="D101" s="1">
        <f t="shared" si="43"/>
        <v>199.72333333333333</v>
      </c>
      <c r="E101" s="1"/>
      <c r="F101" s="1"/>
      <c r="G101" s="1"/>
      <c r="H101" s="1">
        <v>15078.86</v>
      </c>
      <c r="I101" s="1">
        <f t="shared" si="44"/>
        <v>1105.5933333333332</v>
      </c>
      <c r="J101" s="1">
        <f t="shared" si="45"/>
        <v>1256.5716666666667</v>
      </c>
      <c r="K101" s="1">
        <f t="shared" si="42"/>
        <v>8.2308187772925763</v>
      </c>
      <c r="L101" s="1">
        <f t="shared" si="46"/>
        <v>15606.6201</v>
      </c>
      <c r="M101" s="1">
        <f t="shared" si="47"/>
        <v>1144.2890999999997</v>
      </c>
      <c r="N101" s="1">
        <f t="shared" si="48"/>
        <v>1300.5516749999999</v>
      </c>
      <c r="O101" s="1">
        <f t="shared" si="49"/>
        <v>8.5188974344978163</v>
      </c>
    </row>
    <row r="102" spans="2:15" x14ac:dyDescent="0.25">
      <c r="B102" s="3" t="s">
        <v>65</v>
      </c>
      <c r="C102" s="1">
        <v>875.48</v>
      </c>
      <c r="D102" s="1">
        <f t="shared" si="43"/>
        <v>199.72333333333333</v>
      </c>
      <c r="E102" s="1"/>
      <c r="F102" s="1"/>
      <c r="G102" s="1"/>
      <c r="H102" s="1">
        <v>14653.4</v>
      </c>
      <c r="I102" s="1">
        <f t="shared" si="44"/>
        <v>1075.2033333333334</v>
      </c>
      <c r="J102" s="1">
        <f t="shared" si="45"/>
        <v>1221.1166666666666</v>
      </c>
      <c r="K102" s="1">
        <f t="shared" si="42"/>
        <v>7.998580786026201</v>
      </c>
      <c r="L102" s="1">
        <f t="shared" si="46"/>
        <v>15166.268999999998</v>
      </c>
      <c r="M102" s="1">
        <f t="shared" si="47"/>
        <v>1112.83545</v>
      </c>
      <c r="N102" s="1">
        <f t="shared" si="48"/>
        <v>1263.8557499999997</v>
      </c>
      <c r="O102" s="1">
        <f t="shared" si="49"/>
        <v>8.2785311135371167</v>
      </c>
    </row>
    <row r="103" spans="2:15" x14ac:dyDescent="0.25">
      <c r="B103" s="3" t="s">
        <v>66</v>
      </c>
      <c r="C103" s="1">
        <v>864.28</v>
      </c>
      <c r="D103" s="1">
        <f t="shared" si="43"/>
        <v>199.72333333333333</v>
      </c>
      <c r="E103" s="1"/>
      <c r="F103" s="1"/>
      <c r="G103" s="1"/>
      <c r="H103" s="1">
        <v>14496.6</v>
      </c>
      <c r="I103" s="1">
        <f t="shared" si="44"/>
        <v>1064.0033333333333</v>
      </c>
      <c r="J103" s="1">
        <f t="shared" si="45"/>
        <v>1208.05</v>
      </c>
      <c r="K103" s="1">
        <f t="shared" si="42"/>
        <v>7.9129912663755464</v>
      </c>
      <c r="L103" s="1">
        <f t="shared" si="46"/>
        <v>15003.981</v>
      </c>
      <c r="M103" s="1">
        <f t="shared" si="47"/>
        <v>1101.2434499999999</v>
      </c>
      <c r="N103" s="1">
        <f t="shared" si="48"/>
        <v>1250.3317499999998</v>
      </c>
      <c r="O103" s="1">
        <f t="shared" si="49"/>
        <v>8.1899459606986902</v>
      </c>
    </row>
    <row r="104" spans="2:15" x14ac:dyDescent="0.25">
      <c r="B104" s="3" t="s">
        <v>67</v>
      </c>
      <c r="C104" s="1">
        <v>857.97</v>
      </c>
      <c r="D104" s="1">
        <f t="shared" si="43"/>
        <v>199.72333333333333</v>
      </c>
      <c r="E104" s="1"/>
      <c r="F104" s="1"/>
      <c r="G104" s="1"/>
      <c r="H104" s="1">
        <v>14408.26</v>
      </c>
      <c r="I104" s="1">
        <f t="shared" si="44"/>
        <v>1057.6933333333334</v>
      </c>
      <c r="J104" s="1">
        <f t="shared" si="45"/>
        <v>1200.6883333333333</v>
      </c>
      <c r="K104" s="1">
        <f t="shared" si="42"/>
        <v>7.864770742358079</v>
      </c>
      <c r="L104" s="1">
        <f t="shared" si="46"/>
        <v>14912.549099999998</v>
      </c>
      <c r="M104" s="1">
        <f t="shared" si="47"/>
        <v>1094.7126000000001</v>
      </c>
      <c r="N104" s="1">
        <f t="shared" si="48"/>
        <v>1242.7124249999999</v>
      </c>
      <c r="O104" s="1">
        <f t="shared" si="49"/>
        <v>8.1400377183406114</v>
      </c>
    </row>
    <row r="106" spans="2:15" x14ac:dyDescent="0.25">
      <c r="B106" s="2" t="s">
        <v>121</v>
      </c>
      <c r="C106" s="12">
        <v>5.9</v>
      </c>
      <c r="F106" s="8" t="s">
        <v>54</v>
      </c>
    </row>
    <row r="107" spans="2:15" x14ac:dyDescent="0.25">
      <c r="B107" s="2" t="s">
        <v>120</v>
      </c>
      <c r="C107" s="1">
        <v>3.5</v>
      </c>
      <c r="F107" s="8"/>
    </row>
    <row r="108" spans="2:15" x14ac:dyDescent="0.25">
      <c r="B108" s="2" t="str">
        <f>+B88</f>
        <v>DIAS LABORABLES 2025</v>
      </c>
      <c r="C108">
        <f>+C88</f>
        <v>229</v>
      </c>
      <c r="F108" s="8" t="s">
        <v>117</v>
      </c>
    </row>
    <row r="109" spans="2:15" x14ac:dyDescent="0.25">
      <c r="B109" s="2" t="str">
        <f>+B89</f>
        <v>HORAS LABORABLES (2025)</v>
      </c>
      <c r="C109">
        <f>+C89</f>
        <v>1832</v>
      </c>
    </row>
    <row r="110" spans="2:15" x14ac:dyDescent="0.25">
      <c r="B110" s="2" t="s">
        <v>87</v>
      </c>
      <c r="C110">
        <v>14</v>
      </c>
    </row>
    <row r="113" spans="2:15" x14ac:dyDescent="0.25">
      <c r="B113" s="5" t="s">
        <v>149</v>
      </c>
    </row>
    <row r="114" spans="2:15" x14ac:dyDescent="0.25">
      <c r="B114" s="2" t="s">
        <v>0</v>
      </c>
      <c r="C114" s="2" t="s">
        <v>124</v>
      </c>
      <c r="D114" s="2" t="s">
        <v>128</v>
      </c>
      <c r="E114" s="2" t="s">
        <v>130</v>
      </c>
      <c r="F114" s="2" t="s">
        <v>129</v>
      </c>
      <c r="G114" s="2" t="s">
        <v>127</v>
      </c>
      <c r="H114" s="2" t="s">
        <v>116</v>
      </c>
      <c r="I114" s="2" t="s">
        <v>22</v>
      </c>
      <c r="J114" s="2" t="s">
        <v>19</v>
      </c>
      <c r="K114" s="2" t="s">
        <v>21</v>
      </c>
      <c r="L114" s="9" t="s">
        <v>116</v>
      </c>
      <c r="M114" s="10" t="s">
        <v>22</v>
      </c>
      <c r="N114" s="9" t="s">
        <v>19</v>
      </c>
      <c r="O114" s="9" t="s">
        <v>21</v>
      </c>
    </row>
    <row r="115" spans="2:15" x14ac:dyDescent="0.25">
      <c r="B115" s="4"/>
      <c r="C115" s="2" t="s">
        <v>23</v>
      </c>
      <c r="D115" s="2" t="s">
        <v>20</v>
      </c>
      <c r="E115" s="2"/>
      <c r="F115" s="2" t="s">
        <v>2</v>
      </c>
      <c r="G115" s="2" t="s">
        <v>2</v>
      </c>
      <c r="H115" s="2">
        <v>2024</v>
      </c>
      <c r="I115" s="2">
        <v>2024</v>
      </c>
      <c r="J115" s="2">
        <v>2024</v>
      </c>
      <c r="K115" s="2">
        <v>2024</v>
      </c>
      <c r="L115" s="9">
        <v>2025</v>
      </c>
      <c r="M115" s="9">
        <v>2025</v>
      </c>
      <c r="N115" s="9">
        <v>2025</v>
      </c>
      <c r="O115" s="9">
        <v>2025</v>
      </c>
    </row>
    <row r="116" spans="2:15" x14ac:dyDescent="0.25">
      <c r="B116" s="3" t="s">
        <v>69</v>
      </c>
      <c r="C116" s="1">
        <v>1633.82</v>
      </c>
      <c r="D116" s="1"/>
      <c r="E116" s="1"/>
      <c r="F116" s="1">
        <v>2.5</v>
      </c>
      <c r="G116" s="1">
        <v>3.44</v>
      </c>
      <c r="H116" s="1">
        <f>+(C116*15)+(F116*$C$138)+(G116*$C$138)</f>
        <v>25867.559999999998</v>
      </c>
      <c r="I116" s="1">
        <f>+(H116)/15</f>
        <v>1724.5039999999999</v>
      </c>
      <c r="J116" s="1">
        <f>+H116/12</f>
        <v>2155.6299999999997</v>
      </c>
      <c r="K116" s="1">
        <f>+H116/$C$139</f>
        <v>14.119847161572052</v>
      </c>
      <c r="L116" s="1">
        <f>+H116*(1+$C$137/100)</f>
        <v>26488.381439999997</v>
      </c>
      <c r="M116" s="1">
        <f>+I116*(1+$C$137/100)</f>
        <v>1765.892096</v>
      </c>
      <c r="N116" s="1">
        <f>+J116*(1+$C$137/100)</f>
        <v>2207.3651199999995</v>
      </c>
      <c r="O116" s="1">
        <f>+K116*(1+$C$137/100)</f>
        <v>14.458723493449781</v>
      </c>
    </row>
    <row r="117" spans="2:15" x14ac:dyDescent="0.25">
      <c r="B117" s="3" t="s">
        <v>70</v>
      </c>
      <c r="C117" s="1">
        <v>1557.48</v>
      </c>
      <c r="D117" s="1"/>
      <c r="E117" s="1"/>
      <c r="F117" s="1">
        <v>2.5</v>
      </c>
      <c r="G117" s="1">
        <v>3.44</v>
      </c>
      <c r="H117" s="1">
        <f t="shared" ref="H117:H135" si="50">+(C117*15)+(F117*$C$138)+(G117*$C$138)</f>
        <v>24722.46</v>
      </c>
      <c r="I117" s="1">
        <f t="shared" ref="I117:I135" si="51">+(H117)/15</f>
        <v>1648.164</v>
      </c>
      <c r="J117" s="1">
        <f t="shared" ref="J117:J135" si="52">+H117/12</f>
        <v>2060.2049999999999</v>
      </c>
      <c r="K117" s="1">
        <f t="shared" ref="K117:K135" si="53">+H117/$C$139</f>
        <v>13.494792576419213</v>
      </c>
      <c r="L117" s="1">
        <f t="shared" ref="L117:L135" si="54">+H117*(1+$C$137/100)</f>
        <v>25315.799039999998</v>
      </c>
      <c r="M117" s="1">
        <f t="shared" ref="M117:M135" si="55">+I117*(1+$C$137/100)</f>
        <v>1687.719936</v>
      </c>
      <c r="N117" s="1">
        <f t="shared" ref="N117:N135" si="56">+J117*(1+$C$137/100)</f>
        <v>2109.6499199999998</v>
      </c>
      <c r="O117" s="1">
        <f t="shared" ref="O117:O135" si="57">+K117*(1+$C$137/100)</f>
        <v>13.818667598253274</v>
      </c>
    </row>
    <row r="118" spans="2:15" x14ac:dyDescent="0.25">
      <c r="B118" s="3" t="s">
        <v>71</v>
      </c>
      <c r="C118" s="1">
        <v>1540.44</v>
      </c>
      <c r="D118" s="1"/>
      <c r="E118" s="1"/>
      <c r="F118" s="1">
        <v>2.5</v>
      </c>
      <c r="G118" s="1">
        <v>3.44</v>
      </c>
      <c r="H118" s="1">
        <f t="shared" si="50"/>
        <v>24466.86</v>
      </c>
      <c r="I118" s="1">
        <f t="shared" si="51"/>
        <v>1631.124</v>
      </c>
      <c r="J118" s="1">
        <f t="shared" si="52"/>
        <v>2038.905</v>
      </c>
      <c r="K118" s="1">
        <f t="shared" si="53"/>
        <v>13.355272925764192</v>
      </c>
      <c r="L118" s="1">
        <f t="shared" si="54"/>
        <v>25054.064640000001</v>
      </c>
      <c r="M118" s="1">
        <f t="shared" si="55"/>
        <v>1670.270976</v>
      </c>
      <c r="N118" s="1">
        <f t="shared" si="56"/>
        <v>2087.8387200000002</v>
      </c>
      <c r="O118" s="1">
        <f t="shared" si="57"/>
        <v>13.675799475982533</v>
      </c>
    </row>
    <row r="119" spans="2:15" x14ac:dyDescent="0.25">
      <c r="B119" s="3" t="s">
        <v>72</v>
      </c>
      <c r="C119" s="1">
        <v>1540.44</v>
      </c>
      <c r="D119" s="1"/>
      <c r="E119" s="1"/>
      <c r="F119" s="1">
        <v>2.5</v>
      </c>
      <c r="G119" s="1">
        <v>3.44</v>
      </c>
      <c r="H119" s="1">
        <f t="shared" si="50"/>
        <v>24466.86</v>
      </c>
      <c r="I119" s="1">
        <f t="shared" si="51"/>
        <v>1631.124</v>
      </c>
      <c r="J119" s="1">
        <f t="shared" si="52"/>
        <v>2038.905</v>
      </c>
      <c r="K119" s="1">
        <f t="shared" si="53"/>
        <v>13.355272925764192</v>
      </c>
      <c r="L119" s="1">
        <f t="shared" si="54"/>
        <v>25054.064640000001</v>
      </c>
      <c r="M119" s="1">
        <f t="shared" si="55"/>
        <v>1670.270976</v>
      </c>
      <c r="N119" s="1">
        <f t="shared" si="56"/>
        <v>2087.8387200000002</v>
      </c>
      <c r="O119" s="1">
        <f t="shared" si="57"/>
        <v>13.675799475982533</v>
      </c>
    </row>
    <row r="120" spans="2:15" x14ac:dyDescent="0.25">
      <c r="B120" s="3" t="s">
        <v>73</v>
      </c>
      <c r="C120" s="1">
        <v>1456.01</v>
      </c>
      <c r="D120" s="1"/>
      <c r="E120" s="1"/>
      <c r="F120" s="1">
        <v>2.5</v>
      </c>
      <c r="G120" s="1">
        <v>3.44</v>
      </c>
      <c r="H120" s="1">
        <f t="shared" si="50"/>
        <v>23200.41</v>
      </c>
      <c r="I120" s="1">
        <f t="shared" si="51"/>
        <v>1546.694</v>
      </c>
      <c r="J120" s="1">
        <f t="shared" si="52"/>
        <v>1933.3675000000001</v>
      </c>
      <c r="K120" s="1">
        <f t="shared" si="53"/>
        <v>12.663979257641921</v>
      </c>
      <c r="L120" s="1">
        <f t="shared" si="54"/>
        <v>23757.219840000002</v>
      </c>
      <c r="M120" s="1">
        <f t="shared" si="55"/>
        <v>1583.814656</v>
      </c>
      <c r="N120" s="1">
        <f t="shared" si="56"/>
        <v>1979.7683200000001</v>
      </c>
      <c r="O120" s="1">
        <f t="shared" si="57"/>
        <v>12.967914759825328</v>
      </c>
    </row>
    <row r="121" spans="2:15" x14ac:dyDescent="0.25">
      <c r="B121" s="3" t="s">
        <v>74</v>
      </c>
      <c r="C121" s="1">
        <v>1456.01</v>
      </c>
      <c r="D121" s="1"/>
      <c r="E121" s="1"/>
      <c r="F121" s="1">
        <v>2.5</v>
      </c>
      <c r="G121" s="1">
        <v>3.44</v>
      </c>
      <c r="H121" s="1">
        <f t="shared" si="50"/>
        <v>23200.41</v>
      </c>
      <c r="I121" s="1">
        <f t="shared" si="51"/>
        <v>1546.694</v>
      </c>
      <c r="J121" s="1">
        <f t="shared" si="52"/>
        <v>1933.3675000000001</v>
      </c>
      <c r="K121" s="1">
        <f t="shared" si="53"/>
        <v>12.663979257641921</v>
      </c>
      <c r="L121" s="1">
        <f t="shared" si="54"/>
        <v>23757.219840000002</v>
      </c>
      <c r="M121" s="1">
        <f t="shared" si="55"/>
        <v>1583.814656</v>
      </c>
      <c r="N121" s="1">
        <f t="shared" si="56"/>
        <v>1979.7683200000001</v>
      </c>
      <c r="O121" s="1">
        <f t="shared" si="57"/>
        <v>12.967914759825328</v>
      </c>
    </row>
    <row r="122" spans="2:15" x14ac:dyDescent="0.25">
      <c r="B122" s="3" t="s">
        <v>6</v>
      </c>
      <c r="C122" s="1">
        <v>1456.01</v>
      </c>
      <c r="D122" s="1"/>
      <c r="E122" s="1"/>
      <c r="F122" s="1">
        <v>2.5</v>
      </c>
      <c r="G122" s="1">
        <v>3.44</v>
      </c>
      <c r="H122" s="1">
        <f t="shared" si="50"/>
        <v>23200.41</v>
      </c>
      <c r="I122" s="1">
        <f t="shared" si="51"/>
        <v>1546.694</v>
      </c>
      <c r="J122" s="1">
        <f t="shared" si="52"/>
        <v>1933.3675000000001</v>
      </c>
      <c r="K122" s="1">
        <f t="shared" si="53"/>
        <v>12.663979257641921</v>
      </c>
      <c r="L122" s="1">
        <f t="shared" si="54"/>
        <v>23757.219840000002</v>
      </c>
      <c r="M122" s="1">
        <f t="shared" si="55"/>
        <v>1583.814656</v>
      </c>
      <c r="N122" s="1">
        <f t="shared" si="56"/>
        <v>1979.7683200000001</v>
      </c>
      <c r="O122" s="1">
        <f t="shared" si="57"/>
        <v>12.967914759825328</v>
      </c>
    </row>
    <row r="123" spans="2:15" x14ac:dyDescent="0.25">
      <c r="B123" s="3" t="s">
        <v>40</v>
      </c>
      <c r="C123" s="1">
        <v>1371.92</v>
      </c>
      <c r="D123" s="1"/>
      <c r="E123" s="1"/>
      <c r="F123" s="1">
        <v>2.5</v>
      </c>
      <c r="G123" s="1">
        <v>3.44</v>
      </c>
      <c r="H123" s="1">
        <f t="shared" si="50"/>
        <v>21939.06</v>
      </c>
      <c r="I123" s="1">
        <f t="shared" si="51"/>
        <v>1462.604</v>
      </c>
      <c r="J123" s="1">
        <f t="shared" si="52"/>
        <v>1828.2550000000001</v>
      </c>
      <c r="K123" s="1">
        <f t="shared" si="53"/>
        <v>11.97546943231441</v>
      </c>
      <c r="L123" s="1">
        <f t="shared" si="54"/>
        <v>22465.597440000001</v>
      </c>
      <c r="M123" s="1">
        <f t="shared" si="55"/>
        <v>1497.706496</v>
      </c>
      <c r="N123" s="1">
        <f t="shared" si="56"/>
        <v>1872.1331200000002</v>
      </c>
      <c r="O123" s="1">
        <f t="shared" si="57"/>
        <v>12.262880698689957</v>
      </c>
    </row>
    <row r="124" spans="2:15" x14ac:dyDescent="0.25">
      <c r="B124" s="3" t="s">
        <v>75</v>
      </c>
      <c r="C124" s="1">
        <v>1288.1600000000001</v>
      </c>
      <c r="D124" s="1"/>
      <c r="E124" s="1"/>
      <c r="F124" s="1">
        <v>2.5</v>
      </c>
      <c r="G124" s="1">
        <v>3.44</v>
      </c>
      <c r="H124" s="1">
        <f t="shared" si="50"/>
        <v>20682.66</v>
      </c>
      <c r="I124" s="1">
        <f t="shared" si="51"/>
        <v>1378.8440000000001</v>
      </c>
      <c r="J124" s="1">
        <f t="shared" si="52"/>
        <v>1723.5550000000001</v>
      </c>
      <c r="K124" s="1">
        <f t="shared" si="53"/>
        <v>11.289661572052403</v>
      </c>
      <c r="L124" s="1">
        <f t="shared" si="54"/>
        <v>21179.043840000002</v>
      </c>
      <c r="M124" s="1">
        <f t="shared" si="55"/>
        <v>1411.9362560000002</v>
      </c>
      <c r="N124" s="1">
        <f t="shared" si="56"/>
        <v>1764.9203200000002</v>
      </c>
      <c r="O124" s="1">
        <f t="shared" si="57"/>
        <v>11.560613449781661</v>
      </c>
    </row>
    <row r="125" spans="2:15" x14ac:dyDescent="0.25">
      <c r="B125" s="3" t="s">
        <v>9</v>
      </c>
      <c r="C125" s="1">
        <v>1203.44</v>
      </c>
      <c r="D125" s="1"/>
      <c r="E125" s="1"/>
      <c r="F125" s="1">
        <v>2.5</v>
      </c>
      <c r="G125" s="1">
        <v>3.44</v>
      </c>
      <c r="H125" s="1">
        <f t="shared" si="50"/>
        <v>19411.86</v>
      </c>
      <c r="I125" s="1">
        <f t="shared" si="51"/>
        <v>1294.124</v>
      </c>
      <c r="J125" s="1">
        <f t="shared" si="52"/>
        <v>1617.655</v>
      </c>
      <c r="K125" s="1">
        <f t="shared" si="53"/>
        <v>10.595993449781659</v>
      </c>
      <c r="L125" s="1">
        <f t="shared" si="54"/>
        <v>19877.744640000001</v>
      </c>
      <c r="M125" s="1">
        <f t="shared" si="55"/>
        <v>1325.1829760000001</v>
      </c>
      <c r="N125" s="1">
        <f t="shared" si="56"/>
        <v>1656.4787200000001</v>
      </c>
      <c r="O125" s="1">
        <f t="shared" si="57"/>
        <v>10.850297292576419</v>
      </c>
    </row>
    <row r="126" spans="2:15" x14ac:dyDescent="0.25">
      <c r="B126" s="3" t="s">
        <v>76</v>
      </c>
      <c r="C126" s="1">
        <v>1540.44</v>
      </c>
      <c r="D126" s="1"/>
      <c r="E126" s="1"/>
      <c r="F126" s="1">
        <v>2.5</v>
      </c>
      <c r="G126" s="1">
        <v>3.44</v>
      </c>
      <c r="H126" s="1">
        <f t="shared" si="50"/>
        <v>24466.86</v>
      </c>
      <c r="I126" s="1">
        <f t="shared" si="51"/>
        <v>1631.124</v>
      </c>
      <c r="J126" s="1">
        <f t="shared" si="52"/>
        <v>2038.905</v>
      </c>
      <c r="K126" s="1">
        <f t="shared" si="53"/>
        <v>13.355272925764192</v>
      </c>
      <c r="L126" s="1">
        <f t="shared" si="54"/>
        <v>25054.064640000001</v>
      </c>
      <c r="M126" s="1">
        <f t="shared" si="55"/>
        <v>1670.270976</v>
      </c>
      <c r="N126" s="1">
        <f t="shared" si="56"/>
        <v>2087.8387200000002</v>
      </c>
      <c r="O126" s="1">
        <f t="shared" si="57"/>
        <v>13.675799475982533</v>
      </c>
    </row>
    <row r="127" spans="2:15" x14ac:dyDescent="0.25">
      <c r="B127" s="3" t="s">
        <v>77</v>
      </c>
      <c r="C127" s="1">
        <v>1456.01</v>
      </c>
      <c r="D127" s="1"/>
      <c r="E127" s="1"/>
      <c r="F127" s="1">
        <v>2.5</v>
      </c>
      <c r="G127" s="1">
        <v>3.44</v>
      </c>
      <c r="H127" s="1">
        <f t="shared" si="50"/>
        <v>23200.41</v>
      </c>
      <c r="I127" s="1">
        <f t="shared" si="51"/>
        <v>1546.694</v>
      </c>
      <c r="J127" s="1">
        <f t="shared" si="52"/>
        <v>1933.3675000000001</v>
      </c>
      <c r="K127" s="1">
        <f t="shared" si="53"/>
        <v>12.663979257641921</v>
      </c>
      <c r="L127" s="1">
        <f t="shared" si="54"/>
        <v>23757.219840000002</v>
      </c>
      <c r="M127" s="1">
        <f t="shared" si="55"/>
        <v>1583.814656</v>
      </c>
      <c r="N127" s="1">
        <f t="shared" si="56"/>
        <v>1979.7683200000001</v>
      </c>
      <c r="O127" s="1">
        <f t="shared" si="57"/>
        <v>12.967914759825328</v>
      </c>
    </row>
    <row r="128" spans="2:15" x14ac:dyDescent="0.25">
      <c r="B128" s="3" t="s">
        <v>78</v>
      </c>
      <c r="C128" s="1">
        <v>1371.92</v>
      </c>
      <c r="D128" s="1"/>
      <c r="E128" s="1"/>
      <c r="F128" s="1">
        <v>2.5</v>
      </c>
      <c r="G128" s="1">
        <v>3.44</v>
      </c>
      <c r="H128" s="1">
        <f t="shared" si="50"/>
        <v>21939.06</v>
      </c>
      <c r="I128" s="1">
        <f t="shared" si="51"/>
        <v>1462.604</v>
      </c>
      <c r="J128" s="1">
        <f t="shared" si="52"/>
        <v>1828.2550000000001</v>
      </c>
      <c r="K128" s="1">
        <f t="shared" si="53"/>
        <v>11.97546943231441</v>
      </c>
      <c r="L128" s="1">
        <f t="shared" si="54"/>
        <v>22465.597440000001</v>
      </c>
      <c r="M128" s="1">
        <f t="shared" si="55"/>
        <v>1497.706496</v>
      </c>
      <c r="N128" s="1">
        <f t="shared" si="56"/>
        <v>1872.1331200000002</v>
      </c>
      <c r="O128" s="1">
        <f t="shared" si="57"/>
        <v>12.262880698689957</v>
      </c>
    </row>
    <row r="129" spans="2:15" x14ac:dyDescent="0.25">
      <c r="B129" s="3" t="s">
        <v>79</v>
      </c>
      <c r="C129" s="1">
        <v>1288.1600000000001</v>
      </c>
      <c r="D129" s="1"/>
      <c r="E129" s="1"/>
      <c r="F129" s="1">
        <v>2.5</v>
      </c>
      <c r="G129" s="1">
        <v>3.44</v>
      </c>
      <c r="H129" s="1">
        <f t="shared" si="50"/>
        <v>20682.66</v>
      </c>
      <c r="I129" s="1">
        <f t="shared" si="51"/>
        <v>1378.8440000000001</v>
      </c>
      <c r="J129" s="1">
        <f t="shared" si="52"/>
        <v>1723.5550000000001</v>
      </c>
      <c r="K129" s="1">
        <f t="shared" si="53"/>
        <v>11.289661572052403</v>
      </c>
      <c r="L129" s="1">
        <f t="shared" si="54"/>
        <v>21179.043840000002</v>
      </c>
      <c r="M129" s="1">
        <f t="shared" si="55"/>
        <v>1411.9362560000002</v>
      </c>
      <c r="N129" s="1">
        <f t="shared" si="56"/>
        <v>1764.9203200000002</v>
      </c>
      <c r="O129" s="1">
        <f t="shared" si="57"/>
        <v>11.560613449781661</v>
      </c>
    </row>
    <row r="130" spans="2:15" x14ac:dyDescent="0.25">
      <c r="B130" s="3" t="s">
        <v>80</v>
      </c>
      <c r="C130" s="1">
        <v>1203.44</v>
      </c>
      <c r="D130" s="1"/>
      <c r="E130" s="1"/>
      <c r="F130" s="1">
        <v>2.5</v>
      </c>
      <c r="G130" s="1">
        <v>3.44</v>
      </c>
      <c r="H130" s="1">
        <f t="shared" si="50"/>
        <v>19411.86</v>
      </c>
      <c r="I130" s="1">
        <f t="shared" si="51"/>
        <v>1294.124</v>
      </c>
      <c r="J130" s="1">
        <f t="shared" si="52"/>
        <v>1617.655</v>
      </c>
      <c r="K130" s="1">
        <f t="shared" si="53"/>
        <v>10.595993449781659</v>
      </c>
      <c r="L130" s="1">
        <f t="shared" si="54"/>
        <v>19877.744640000001</v>
      </c>
      <c r="M130" s="1">
        <f t="shared" si="55"/>
        <v>1325.1829760000001</v>
      </c>
      <c r="N130" s="1">
        <f t="shared" si="56"/>
        <v>1656.4787200000001</v>
      </c>
      <c r="O130" s="1">
        <f t="shared" si="57"/>
        <v>10.850297292576419</v>
      </c>
    </row>
    <row r="131" spans="2:15" x14ac:dyDescent="0.25">
      <c r="B131" s="3" t="s">
        <v>81</v>
      </c>
      <c r="C131" s="1">
        <v>1029.49</v>
      </c>
      <c r="D131" s="1"/>
      <c r="E131" s="1"/>
      <c r="F131" s="1">
        <v>2.5</v>
      </c>
      <c r="G131" s="1">
        <v>3.44</v>
      </c>
      <c r="H131" s="1">
        <f t="shared" si="50"/>
        <v>16802.61</v>
      </c>
      <c r="I131" s="1">
        <f t="shared" si="51"/>
        <v>1120.174</v>
      </c>
      <c r="J131" s="1">
        <f t="shared" si="52"/>
        <v>1400.2175</v>
      </c>
      <c r="K131" s="1">
        <f t="shared" si="53"/>
        <v>9.171730349344978</v>
      </c>
      <c r="L131" s="1">
        <f t="shared" si="54"/>
        <v>17205.872640000001</v>
      </c>
      <c r="M131" s="1">
        <f t="shared" si="55"/>
        <v>1147.058176</v>
      </c>
      <c r="N131" s="1">
        <f t="shared" si="56"/>
        <v>1433.8227199999999</v>
      </c>
      <c r="O131" s="1">
        <f t="shared" si="57"/>
        <v>9.3918518777292572</v>
      </c>
    </row>
    <row r="132" spans="2:15" x14ac:dyDescent="0.25">
      <c r="B132" s="3" t="s">
        <v>82</v>
      </c>
      <c r="C132" s="1">
        <v>1029.49</v>
      </c>
      <c r="D132" s="1"/>
      <c r="E132" s="1"/>
      <c r="F132" s="1">
        <v>2.5</v>
      </c>
      <c r="G132" s="1">
        <v>3.44</v>
      </c>
      <c r="H132" s="1">
        <f t="shared" si="50"/>
        <v>16802.61</v>
      </c>
      <c r="I132" s="1">
        <f t="shared" si="51"/>
        <v>1120.174</v>
      </c>
      <c r="J132" s="1">
        <f t="shared" si="52"/>
        <v>1400.2175</v>
      </c>
      <c r="K132" s="1">
        <f t="shared" si="53"/>
        <v>9.171730349344978</v>
      </c>
      <c r="L132" s="1">
        <f t="shared" si="54"/>
        <v>17205.872640000001</v>
      </c>
      <c r="M132" s="1">
        <f t="shared" si="55"/>
        <v>1147.058176</v>
      </c>
      <c r="N132" s="1">
        <f t="shared" si="56"/>
        <v>1433.8227199999999</v>
      </c>
      <c r="O132" s="1">
        <f t="shared" si="57"/>
        <v>9.3918518777292572</v>
      </c>
    </row>
    <row r="133" spans="2:15" x14ac:dyDescent="0.25">
      <c r="B133" s="3" t="s">
        <v>86</v>
      </c>
      <c r="C133" s="1">
        <v>1029.49</v>
      </c>
      <c r="D133" s="1"/>
      <c r="E133" s="1"/>
      <c r="F133" s="1">
        <v>2.5</v>
      </c>
      <c r="G133" s="1">
        <v>3.44</v>
      </c>
      <c r="H133" s="1">
        <f t="shared" si="50"/>
        <v>16802.61</v>
      </c>
      <c r="I133" s="1">
        <f t="shared" si="51"/>
        <v>1120.174</v>
      </c>
      <c r="J133" s="1">
        <f t="shared" si="52"/>
        <v>1400.2175</v>
      </c>
      <c r="K133" s="1">
        <f t="shared" si="53"/>
        <v>9.171730349344978</v>
      </c>
      <c r="L133" s="1">
        <f t="shared" si="54"/>
        <v>17205.872640000001</v>
      </c>
      <c r="M133" s="1">
        <f t="shared" si="55"/>
        <v>1147.058176</v>
      </c>
      <c r="N133" s="1">
        <f t="shared" si="56"/>
        <v>1433.8227199999999</v>
      </c>
      <c r="O133" s="1">
        <f t="shared" si="57"/>
        <v>9.3918518777292572</v>
      </c>
    </row>
    <row r="134" spans="2:15" x14ac:dyDescent="0.25">
      <c r="B134" s="3" t="s">
        <v>83</v>
      </c>
      <c r="C134" s="1">
        <v>1029.49</v>
      </c>
      <c r="D134" s="1"/>
      <c r="E134" s="1"/>
      <c r="F134" s="1">
        <v>2.5</v>
      </c>
      <c r="G134" s="1">
        <v>3.44</v>
      </c>
      <c r="H134" s="1">
        <f t="shared" si="50"/>
        <v>16802.61</v>
      </c>
      <c r="I134" s="1">
        <f t="shared" si="51"/>
        <v>1120.174</v>
      </c>
      <c r="J134" s="1">
        <f t="shared" si="52"/>
        <v>1400.2175</v>
      </c>
      <c r="K134" s="1">
        <f t="shared" si="53"/>
        <v>9.171730349344978</v>
      </c>
      <c r="L134" s="1">
        <f t="shared" si="54"/>
        <v>17205.872640000001</v>
      </c>
      <c r="M134" s="1">
        <f t="shared" si="55"/>
        <v>1147.058176</v>
      </c>
      <c r="N134" s="1">
        <f t="shared" si="56"/>
        <v>1433.8227199999999</v>
      </c>
      <c r="O134" s="1">
        <f t="shared" si="57"/>
        <v>9.3918518777292572</v>
      </c>
    </row>
    <row r="135" spans="2:15" x14ac:dyDescent="0.25">
      <c r="B135" s="3" t="s">
        <v>84</v>
      </c>
      <c r="C135" s="1">
        <v>992.76</v>
      </c>
      <c r="D135" s="1"/>
      <c r="E135" s="1"/>
      <c r="F135" s="1">
        <v>2.5</v>
      </c>
      <c r="G135" s="1">
        <v>3.44</v>
      </c>
      <c r="H135" s="1">
        <f t="shared" si="50"/>
        <v>16251.66</v>
      </c>
      <c r="I135" s="1">
        <f t="shared" si="51"/>
        <v>1083.444</v>
      </c>
      <c r="J135" s="1">
        <f t="shared" si="52"/>
        <v>1354.3050000000001</v>
      </c>
      <c r="K135" s="1">
        <f t="shared" si="53"/>
        <v>8.8709934497816594</v>
      </c>
      <c r="L135" s="1">
        <f t="shared" si="54"/>
        <v>16641.699840000001</v>
      </c>
      <c r="M135" s="1">
        <f t="shared" si="55"/>
        <v>1109.4466560000001</v>
      </c>
      <c r="N135" s="1">
        <f t="shared" si="56"/>
        <v>1386.8083200000001</v>
      </c>
      <c r="O135" s="1">
        <f t="shared" si="57"/>
        <v>9.0838972925764185</v>
      </c>
    </row>
    <row r="137" spans="2:15" x14ac:dyDescent="0.25">
      <c r="B137" s="2" t="s">
        <v>121</v>
      </c>
      <c r="C137">
        <v>2.4</v>
      </c>
      <c r="F137" s="8" t="s">
        <v>54</v>
      </c>
    </row>
    <row r="138" spans="2:15" x14ac:dyDescent="0.25">
      <c r="B138" s="2" t="str">
        <f>+B108</f>
        <v>DIAS LABORABLES 2025</v>
      </c>
      <c r="C138">
        <f>+C108</f>
        <v>229</v>
      </c>
      <c r="F138" s="8" t="s">
        <v>117</v>
      </c>
    </row>
    <row r="139" spans="2:15" x14ac:dyDescent="0.25">
      <c r="B139" s="2" t="str">
        <f>+B109</f>
        <v>HORAS LABORABLES (2025)</v>
      </c>
      <c r="C139">
        <f>+C109</f>
        <v>1832</v>
      </c>
      <c r="F139" t="s">
        <v>152</v>
      </c>
    </row>
    <row r="140" spans="2:15" x14ac:dyDescent="0.25">
      <c r="B140" s="2" t="s">
        <v>87</v>
      </c>
      <c r="C140">
        <v>15</v>
      </c>
      <c r="F140" t="s">
        <v>153</v>
      </c>
    </row>
    <row r="143" spans="2:15" x14ac:dyDescent="0.25">
      <c r="B143" s="5" t="s">
        <v>123</v>
      </c>
    </row>
    <row r="144" spans="2:15" x14ac:dyDescent="0.25">
      <c r="B144" s="2" t="s">
        <v>0</v>
      </c>
      <c r="C144" s="2" t="s">
        <v>156</v>
      </c>
      <c r="D144" s="2" t="s">
        <v>157</v>
      </c>
      <c r="E144" s="2" t="s">
        <v>130</v>
      </c>
      <c r="F144" s="2" t="s">
        <v>158</v>
      </c>
      <c r="G144" s="2" t="s">
        <v>159</v>
      </c>
      <c r="H144" s="2" t="s">
        <v>160</v>
      </c>
      <c r="I144" s="2" t="s">
        <v>22</v>
      </c>
      <c r="J144" s="2" t="s">
        <v>19</v>
      </c>
      <c r="K144" s="2" t="s">
        <v>21</v>
      </c>
      <c r="L144" s="9" t="s">
        <v>116</v>
      </c>
      <c r="M144" s="10" t="s">
        <v>22</v>
      </c>
      <c r="N144" s="9" t="s">
        <v>19</v>
      </c>
      <c r="O144" s="9" t="s">
        <v>21</v>
      </c>
    </row>
    <row r="145" spans="2:15" x14ac:dyDescent="0.25">
      <c r="B145" s="4"/>
      <c r="C145" s="2" t="s">
        <v>23</v>
      </c>
      <c r="D145" s="2" t="s">
        <v>20</v>
      </c>
      <c r="E145" s="2"/>
      <c r="F145" s="2" t="s">
        <v>2</v>
      </c>
      <c r="G145" s="2" t="s">
        <v>2</v>
      </c>
      <c r="H145" s="2">
        <v>2025</v>
      </c>
      <c r="I145" s="2">
        <v>2025</v>
      </c>
      <c r="J145" s="2">
        <v>2025</v>
      </c>
      <c r="K145" s="2">
        <v>2025</v>
      </c>
      <c r="L145" s="9">
        <v>2025</v>
      </c>
      <c r="M145" s="9">
        <v>2025</v>
      </c>
      <c r="N145" s="9">
        <v>2025</v>
      </c>
      <c r="O145" s="9">
        <v>2025</v>
      </c>
    </row>
    <row r="146" spans="2:15" x14ac:dyDescent="0.25">
      <c r="B146" t="s">
        <v>131</v>
      </c>
      <c r="C146">
        <v>1296.92</v>
      </c>
      <c r="E146">
        <v>438.92</v>
      </c>
      <c r="G146">
        <v>75.11</v>
      </c>
      <c r="H146" s="1">
        <f>+(C146*15)+(D146*12)+(G146*11)+E146</f>
        <v>20718.93</v>
      </c>
      <c r="I146" s="1">
        <f t="shared" ref="I146:I148" si="58">+(H146)/15</f>
        <v>1381.2619999999999</v>
      </c>
      <c r="J146" s="1">
        <f t="shared" ref="J146:J148" si="59">+H146/12</f>
        <v>1726.5775000000001</v>
      </c>
      <c r="K146" s="1">
        <f>+H146/$C$151</f>
        <v>11.3094596069869</v>
      </c>
      <c r="L146" s="1">
        <f>+H146*(1+$C$149/100)</f>
        <v>20718.93</v>
      </c>
      <c r="M146" s="1">
        <f>+I146*(1+$C$149/100)</f>
        <v>1381.2619999999999</v>
      </c>
      <c r="N146" s="1">
        <f>+J146*(1+$C$149/100)</f>
        <v>1726.5775000000001</v>
      </c>
      <c r="O146" s="1">
        <f>+K146*(1+$C$149/100)</f>
        <v>11.3094596069869</v>
      </c>
    </row>
    <row r="147" spans="2:15" x14ac:dyDescent="0.25">
      <c r="B147" t="s">
        <v>132</v>
      </c>
      <c r="C147">
        <v>1095.57</v>
      </c>
      <c r="E147">
        <v>438.92</v>
      </c>
      <c r="G147">
        <v>75.11</v>
      </c>
      <c r="H147" s="1">
        <f t="shared" ref="H147:H148" si="60">+(C147*15)+(D147*12)+(G147*11)+E147</f>
        <v>17698.679999999997</v>
      </c>
      <c r="I147" s="1">
        <f t="shared" si="58"/>
        <v>1179.9119999999998</v>
      </c>
      <c r="J147" s="1">
        <f t="shared" si="59"/>
        <v>1474.8899999999996</v>
      </c>
      <c r="K147" s="1">
        <f t="shared" ref="K147:K148" si="61">+H147/$C$151</f>
        <v>9.6608515283842777</v>
      </c>
      <c r="L147" s="1">
        <f t="shared" ref="L147:L148" si="62">+H147*(1+$C$149/100)</f>
        <v>17698.679999999997</v>
      </c>
      <c r="M147" s="1">
        <f t="shared" ref="M147:M148" si="63">+I147*(1+$C$149/100)</f>
        <v>1179.9119999999998</v>
      </c>
      <c r="N147" s="1">
        <f t="shared" ref="N147:N148" si="64">+J147*(1+$C$149/100)</f>
        <v>1474.8899999999996</v>
      </c>
      <c r="O147" s="1">
        <f t="shared" ref="O147:O148" si="65">+K147*(1+$C$149/100)</f>
        <v>9.6608515283842777</v>
      </c>
    </row>
    <row r="148" spans="2:15" x14ac:dyDescent="0.25">
      <c r="B148" t="s">
        <v>133</v>
      </c>
      <c r="C148">
        <v>1040.1199999999999</v>
      </c>
      <c r="E148">
        <v>438.92</v>
      </c>
      <c r="G148">
        <v>75.11</v>
      </c>
      <c r="H148" s="1">
        <f t="shared" si="60"/>
        <v>16866.929999999997</v>
      </c>
      <c r="I148" s="1">
        <f t="shared" si="58"/>
        <v>1124.4619999999998</v>
      </c>
      <c r="J148" s="1">
        <f t="shared" si="59"/>
        <v>1405.5774999999996</v>
      </c>
      <c r="K148" s="1">
        <f t="shared" si="61"/>
        <v>9.2068395196506536</v>
      </c>
      <c r="L148" s="1">
        <f t="shared" si="62"/>
        <v>16866.929999999997</v>
      </c>
      <c r="M148" s="1">
        <f t="shared" si="63"/>
        <v>1124.4619999999998</v>
      </c>
      <c r="N148" s="1">
        <f t="shared" si="64"/>
        <v>1405.5774999999996</v>
      </c>
      <c r="O148" s="1">
        <f t="shared" si="65"/>
        <v>9.2068395196506536</v>
      </c>
    </row>
    <row r="149" spans="2:15" x14ac:dyDescent="0.25">
      <c r="B149" s="2" t="s">
        <v>154</v>
      </c>
      <c r="C149">
        <v>0</v>
      </c>
    </row>
    <row r="150" spans="2:15" x14ac:dyDescent="0.25">
      <c r="B150" s="2" t="str">
        <f>+B138</f>
        <v>DIAS LABORABLES 2025</v>
      </c>
      <c r="C150">
        <f>+C138</f>
        <v>229</v>
      </c>
    </row>
    <row r="151" spans="2:15" x14ac:dyDescent="0.25">
      <c r="B151" s="2" t="str">
        <f>+B139</f>
        <v>HORAS LABORABLES (2025)</v>
      </c>
      <c r="C151">
        <f>+C139</f>
        <v>1832</v>
      </c>
    </row>
    <row r="152" spans="2:15" x14ac:dyDescent="0.25">
      <c r="B152" s="2" t="s">
        <v>87</v>
      </c>
      <c r="C152">
        <v>15</v>
      </c>
    </row>
    <row r="155" spans="2:15" x14ac:dyDescent="0.25">
      <c r="B155" s="5" t="s">
        <v>148</v>
      </c>
    </row>
    <row r="156" spans="2:15" x14ac:dyDescent="0.25">
      <c r="B156" s="2" t="s">
        <v>0</v>
      </c>
      <c r="C156" s="2" t="s">
        <v>124</v>
      </c>
      <c r="D156" s="2" t="s">
        <v>125</v>
      </c>
      <c r="E156" s="2" t="s">
        <v>130</v>
      </c>
      <c r="F156" s="2" t="s">
        <v>129</v>
      </c>
      <c r="G156" s="2" t="s">
        <v>127</v>
      </c>
      <c r="H156" s="2" t="s">
        <v>116</v>
      </c>
      <c r="I156" s="2" t="s">
        <v>22</v>
      </c>
      <c r="J156" s="2" t="s">
        <v>19</v>
      </c>
      <c r="K156" s="2" t="s">
        <v>21</v>
      </c>
      <c r="L156" s="9" t="s">
        <v>116</v>
      </c>
      <c r="M156" s="10" t="s">
        <v>22</v>
      </c>
      <c r="N156" s="9" t="s">
        <v>19</v>
      </c>
      <c r="O156" s="9" t="s">
        <v>21</v>
      </c>
    </row>
    <row r="157" spans="2:15" x14ac:dyDescent="0.25">
      <c r="B157" s="4"/>
      <c r="C157" s="2" t="s">
        <v>23</v>
      </c>
      <c r="D157" s="2" t="s">
        <v>107</v>
      </c>
      <c r="E157" s="2"/>
      <c r="F157" s="2" t="s">
        <v>2</v>
      </c>
      <c r="G157" s="2" t="s">
        <v>2</v>
      </c>
      <c r="H157" s="2">
        <v>2024</v>
      </c>
      <c r="I157" s="2">
        <v>2024</v>
      </c>
      <c r="J157" s="2">
        <v>2024</v>
      </c>
      <c r="K157" s="2">
        <v>2024</v>
      </c>
      <c r="L157" s="9">
        <v>2024</v>
      </c>
      <c r="M157" s="9">
        <v>2024</v>
      </c>
      <c r="N157" s="9">
        <v>2024</v>
      </c>
      <c r="O157" s="9">
        <v>2024</v>
      </c>
    </row>
    <row r="158" spans="2:15" x14ac:dyDescent="0.25">
      <c r="B158" t="s">
        <v>134</v>
      </c>
      <c r="C158">
        <v>1689.31</v>
      </c>
      <c r="D158">
        <v>121.64</v>
      </c>
      <c r="H158" s="1">
        <v>26799.34</v>
      </c>
      <c r="I158" s="1">
        <f t="shared" ref="I158:I159" si="66">+(H158)/15</f>
        <v>1786.6226666666666</v>
      </c>
      <c r="J158" s="1">
        <f t="shared" ref="J158:J159" si="67">+H158/12</f>
        <v>2233.2783333333332</v>
      </c>
      <c r="K158" s="1">
        <f>+H158/$C$151</f>
        <v>14.628460698689956</v>
      </c>
      <c r="L158" s="1">
        <f>+H158*(1+$C$149/100)</f>
        <v>26799.34</v>
      </c>
      <c r="M158" s="1">
        <f>+I158*(1+$C$149/100)</f>
        <v>1786.6226666666666</v>
      </c>
      <c r="N158" s="1">
        <f>+J158*(1+$C$149/100)</f>
        <v>2233.2783333333332</v>
      </c>
      <c r="O158" s="1">
        <f>+K158*(1+$C$149/100)</f>
        <v>14.628460698689956</v>
      </c>
    </row>
    <row r="159" spans="2:15" x14ac:dyDescent="0.25">
      <c r="B159" t="s">
        <v>135</v>
      </c>
      <c r="C159">
        <v>1576.47</v>
      </c>
      <c r="D159">
        <v>121.64</v>
      </c>
      <c r="H159" s="1">
        <v>25106.66</v>
      </c>
      <c r="I159" s="1">
        <f t="shared" si="66"/>
        <v>1673.7773333333332</v>
      </c>
      <c r="J159" s="1">
        <f t="shared" si="67"/>
        <v>2092.2216666666668</v>
      </c>
      <c r="K159" s="1">
        <f>+H159/$C$151</f>
        <v>13.704508733624454</v>
      </c>
      <c r="L159" s="1">
        <f t="shared" ref="L159:L163" si="68">+H159*(1+$C$149/100)</f>
        <v>25106.66</v>
      </c>
      <c r="M159" s="1">
        <f t="shared" ref="M159:M163" si="69">+I159*(1+$C$149/100)</f>
        <v>1673.7773333333332</v>
      </c>
      <c r="N159" s="1">
        <f t="shared" ref="N159:N163" si="70">+J159*(1+$C$149/100)</f>
        <v>2092.2216666666668</v>
      </c>
      <c r="O159" s="1">
        <f t="shared" ref="O159:O164" si="71">+K159*(1+$C$149/100)</f>
        <v>13.704508733624454</v>
      </c>
    </row>
    <row r="160" spans="2:15" x14ac:dyDescent="0.25">
      <c r="B160" t="s">
        <v>136</v>
      </c>
      <c r="C160">
        <v>1501.24</v>
      </c>
      <c r="D160">
        <v>121.64</v>
      </c>
      <c r="H160" s="1">
        <v>23978.32</v>
      </c>
      <c r="I160" s="1">
        <f t="shared" ref="I160:I163" si="72">+(H160)/15</f>
        <v>1598.5546666666667</v>
      </c>
      <c r="J160" s="1">
        <f t="shared" ref="J160:J163" si="73">+H160/12</f>
        <v>1998.1933333333334</v>
      </c>
      <c r="K160" s="1">
        <f t="shared" ref="K160:K163" si="74">+H160/$C$151</f>
        <v>13.088602620087336</v>
      </c>
      <c r="L160" s="1">
        <f t="shared" si="68"/>
        <v>23978.32</v>
      </c>
      <c r="M160" s="1">
        <f t="shared" si="69"/>
        <v>1598.5546666666667</v>
      </c>
      <c r="N160" s="1">
        <f t="shared" si="70"/>
        <v>1998.1933333333334</v>
      </c>
      <c r="O160" s="1">
        <f t="shared" si="71"/>
        <v>13.088602620087336</v>
      </c>
    </row>
    <row r="161" spans="2:15" x14ac:dyDescent="0.25">
      <c r="B161" t="s">
        <v>137</v>
      </c>
      <c r="C161">
        <v>1313.18</v>
      </c>
      <c r="D161">
        <v>121.64</v>
      </c>
      <c r="H161" s="1">
        <v>21157.31</v>
      </c>
      <c r="I161" s="1">
        <f t="shared" si="72"/>
        <v>1410.4873333333335</v>
      </c>
      <c r="J161" s="1">
        <f t="shared" si="73"/>
        <v>1763.1091666666669</v>
      </c>
      <c r="K161" s="1">
        <f t="shared" si="74"/>
        <v>11.54875</v>
      </c>
      <c r="L161" s="1">
        <f t="shared" si="68"/>
        <v>21157.31</v>
      </c>
      <c r="M161" s="1">
        <f t="shared" si="69"/>
        <v>1410.4873333333335</v>
      </c>
      <c r="N161" s="1">
        <f t="shared" si="70"/>
        <v>1763.1091666666669</v>
      </c>
      <c r="O161" s="1">
        <f t="shared" si="71"/>
        <v>11.54875</v>
      </c>
    </row>
    <row r="162" spans="2:15" x14ac:dyDescent="0.25">
      <c r="B162" t="s">
        <v>138</v>
      </c>
      <c r="C162">
        <v>1313.18</v>
      </c>
      <c r="D162">
        <v>121.64</v>
      </c>
      <c r="H162" s="1">
        <v>21157.31</v>
      </c>
      <c r="I162" s="1">
        <f t="shared" si="72"/>
        <v>1410.4873333333335</v>
      </c>
      <c r="J162" s="1">
        <f t="shared" si="73"/>
        <v>1763.1091666666669</v>
      </c>
      <c r="K162" s="1">
        <f t="shared" si="74"/>
        <v>11.54875</v>
      </c>
      <c r="L162" s="1">
        <f t="shared" si="68"/>
        <v>21157.31</v>
      </c>
      <c r="M162" s="1">
        <f t="shared" si="69"/>
        <v>1410.4873333333335</v>
      </c>
      <c r="N162" s="1">
        <f t="shared" si="70"/>
        <v>1763.1091666666669</v>
      </c>
      <c r="O162" s="1">
        <f t="shared" si="71"/>
        <v>11.54875</v>
      </c>
    </row>
    <row r="163" spans="2:15" x14ac:dyDescent="0.25">
      <c r="B163" t="s">
        <v>139</v>
      </c>
      <c r="C163">
        <v>1171.6099999999999</v>
      </c>
      <c r="D163">
        <v>121.64</v>
      </c>
      <c r="H163" s="1">
        <f>+(C163*15)+(D163*12)+(G163*11)+E163</f>
        <v>19033.829999999998</v>
      </c>
      <c r="I163" s="1">
        <f t="shared" si="72"/>
        <v>1268.9219999999998</v>
      </c>
      <c r="J163" s="1">
        <f t="shared" si="73"/>
        <v>1586.1524999999999</v>
      </c>
      <c r="K163" s="1">
        <f t="shared" si="74"/>
        <v>10.389645196506549</v>
      </c>
      <c r="L163" s="1">
        <f t="shared" si="68"/>
        <v>19033.829999999998</v>
      </c>
      <c r="M163" s="1">
        <f t="shared" si="69"/>
        <v>1268.9219999999998</v>
      </c>
      <c r="N163" s="1">
        <f t="shared" si="70"/>
        <v>1586.1524999999999</v>
      </c>
      <c r="O163" s="1">
        <f t="shared" si="71"/>
        <v>10.389645196506549</v>
      </c>
    </row>
    <row r="164" spans="2:15" x14ac:dyDescent="0.25">
      <c r="B164" t="s">
        <v>140</v>
      </c>
      <c r="C164">
        <v>1031.07</v>
      </c>
      <c r="D164">
        <v>121.64</v>
      </c>
      <c r="H164" s="1">
        <v>16925.79</v>
      </c>
      <c r="I164" s="1">
        <f t="shared" ref="I164" si="75">+(H164)/15</f>
        <v>1128.386</v>
      </c>
      <c r="J164" s="1">
        <f t="shared" ref="J164" si="76">+H164/12</f>
        <v>1410.4825000000001</v>
      </c>
      <c r="K164" s="1">
        <f t="shared" ref="K164" si="77">+H164/$C$151</f>
        <v>9.2389683406113541</v>
      </c>
      <c r="L164" s="1">
        <f t="shared" ref="L164" si="78">+H164*(1+$C$149/100)</f>
        <v>16925.79</v>
      </c>
      <c r="M164" s="1">
        <f t="shared" ref="M164" si="79">+I164*(1+$C$149/100)</f>
        <v>1128.386</v>
      </c>
      <c r="N164" s="1">
        <f t="shared" ref="N164" si="80">+J164*(1+$C$149/100)</f>
        <v>1410.4825000000001</v>
      </c>
      <c r="O164" s="1">
        <f t="shared" si="71"/>
        <v>9.2389683406113541</v>
      </c>
    </row>
    <row r="165" spans="2:15" x14ac:dyDescent="0.25">
      <c r="B165" t="s">
        <v>141</v>
      </c>
      <c r="C165">
        <v>1031.07</v>
      </c>
      <c r="D165">
        <v>121.64</v>
      </c>
      <c r="H165" s="1">
        <v>16925.79</v>
      </c>
      <c r="I165" s="1">
        <f t="shared" ref="I165" si="81">+(H165)/15</f>
        <v>1128.386</v>
      </c>
      <c r="J165" s="1">
        <f t="shared" ref="J165" si="82">+H165/12</f>
        <v>1410.4825000000001</v>
      </c>
      <c r="K165" s="1">
        <f t="shared" ref="K165" si="83">+H165/$C$151</f>
        <v>9.2389683406113541</v>
      </c>
      <c r="L165" s="1">
        <f t="shared" ref="L165" si="84">+H165*(1+$C$149/100)</f>
        <v>16925.79</v>
      </c>
      <c r="M165" s="1">
        <f t="shared" ref="M165" si="85">+I165*(1+$C$149/100)</f>
        <v>1128.386</v>
      </c>
      <c r="N165" s="1">
        <f t="shared" ref="N165" si="86">+J165*(1+$C$149/100)</f>
        <v>1410.4825000000001</v>
      </c>
      <c r="O165" s="1">
        <f t="shared" ref="O165" si="87">+K165*(1+$C$149/100)</f>
        <v>9.2389683406113541</v>
      </c>
    </row>
    <row r="166" spans="2:15" x14ac:dyDescent="0.25">
      <c r="B166" t="s">
        <v>142</v>
      </c>
      <c r="C166">
        <v>976.13</v>
      </c>
      <c r="D166">
        <v>121.64</v>
      </c>
      <c r="H166" s="1">
        <v>16101.56</v>
      </c>
      <c r="I166" s="1">
        <f t="shared" ref="I166:I168" si="88">+(H166)/15</f>
        <v>1073.4373333333333</v>
      </c>
      <c r="J166" s="1">
        <f t="shared" ref="J166:J168" si="89">+H166/12</f>
        <v>1341.7966666666666</v>
      </c>
      <c r="K166" s="1">
        <f t="shared" ref="K166:K168" si="90">+H166/$C$151</f>
        <v>8.7890611353711794</v>
      </c>
      <c r="L166" s="1">
        <f t="shared" ref="L166:L168" si="91">+H166*(1+$C$149/100)</f>
        <v>16101.56</v>
      </c>
      <c r="M166" s="1">
        <f t="shared" ref="M166:M168" si="92">+I166*(1+$C$149/100)</f>
        <v>1073.4373333333333</v>
      </c>
      <c r="N166" s="1">
        <f t="shared" ref="N166:N168" si="93">+J166*(1+$C$149/100)</f>
        <v>1341.7966666666666</v>
      </c>
      <c r="O166" s="1">
        <f t="shared" ref="O166:O168" si="94">+K166*(1+$C$149/100)</f>
        <v>8.7890611353711794</v>
      </c>
    </row>
    <row r="167" spans="2:15" x14ac:dyDescent="0.25">
      <c r="B167" t="s">
        <v>143</v>
      </c>
      <c r="C167">
        <v>940.16</v>
      </c>
      <c r="D167">
        <v>121.64</v>
      </c>
      <c r="H167" s="1">
        <v>15562.12</v>
      </c>
      <c r="I167" s="1">
        <f t="shared" si="88"/>
        <v>1037.4746666666667</v>
      </c>
      <c r="J167" s="1">
        <f t="shared" si="89"/>
        <v>1296.8433333333335</v>
      </c>
      <c r="K167" s="1">
        <f t="shared" si="90"/>
        <v>8.4946069868995639</v>
      </c>
      <c r="L167" s="1">
        <f t="shared" si="91"/>
        <v>15562.12</v>
      </c>
      <c r="M167" s="1">
        <f t="shared" si="92"/>
        <v>1037.4746666666667</v>
      </c>
      <c r="N167" s="1">
        <f t="shared" si="93"/>
        <v>1296.8433333333335</v>
      </c>
      <c r="O167" s="1">
        <f t="shared" si="94"/>
        <v>8.4946069868995639</v>
      </c>
    </row>
    <row r="168" spans="2:15" x14ac:dyDescent="0.25">
      <c r="B168" t="s">
        <v>144</v>
      </c>
      <c r="C168">
        <v>1200.3399999999999</v>
      </c>
      <c r="D168">
        <v>121.64</v>
      </c>
      <c r="H168" s="1">
        <v>19464.8</v>
      </c>
      <c r="I168" s="1">
        <f t="shared" si="88"/>
        <v>1297.6533333333332</v>
      </c>
      <c r="J168" s="1">
        <f t="shared" si="89"/>
        <v>1622.0666666666666</v>
      </c>
      <c r="K168" s="1">
        <f t="shared" si="90"/>
        <v>10.624890829694323</v>
      </c>
      <c r="L168" s="1">
        <f t="shared" si="91"/>
        <v>19464.8</v>
      </c>
      <c r="M168" s="1">
        <f t="shared" si="92"/>
        <v>1297.6533333333332</v>
      </c>
      <c r="N168" s="1">
        <f t="shared" si="93"/>
        <v>1622.0666666666666</v>
      </c>
      <c r="O168" s="1">
        <f t="shared" si="94"/>
        <v>10.624890829694323</v>
      </c>
    </row>
    <row r="169" spans="2:15" x14ac:dyDescent="0.25">
      <c r="B169" t="s">
        <v>145</v>
      </c>
      <c r="C169">
        <v>1092.2</v>
      </c>
      <c r="D169">
        <v>121.64</v>
      </c>
      <c r="H169" s="1">
        <v>17842.71</v>
      </c>
      <c r="I169" s="1">
        <f t="shared" ref="I169:I171" si="95">+(H169)/15</f>
        <v>1189.5139999999999</v>
      </c>
      <c r="J169" s="1">
        <f t="shared" ref="J169:J171" si="96">+H169/12</f>
        <v>1486.8924999999999</v>
      </c>
      <c r="K169" s="1">
        <f t="shared" ref="K169:K171" si="97">+H169/$C$151</f>
        <v>9.7394705240174666</v>
      </c>
      <c r="L169" s="1">
        <f t="shared" ref="L169:L171" si="98">+H169*(1+$C$149/100)</f>
        <v>17842.71</v>
      </c>
      <c r="M169" s="1">
        <f t="shared" ref="M169:M171" si="99">+I169*(1+$C$149/100)</f>
        <v>1189.5139999999999</v>
      </c>
      <c r="N169" s="1">
        <f t="shared" ref="N169:N171" si="100">+J169*(1+$C$149/100)</f>
        <v>1486.8924999999999</v>
      </c>
      <c r="O169" s="1">
        <f t="shared" ref="O169:O171" si="101">+K169*(1+$C$149/100)</f>
        <v>9.7394705240174666</v>
      </c>
    </row>
    <row r="170" spans="2:15" x14ac:dyDescent="0.25">
      <c r="B170" t="s">
        <v>146</v>
      </c>
      <c r="C170">
        <v>940.16</v>
      </c>
      <c r="D170">
        <v>121.64</v>
      </c>
      <c r="H170" s="1">
        <v>15562.12</v>
      </c>
      <c r="I170" s="1">
        <f t="shared" si="95"/>
        <v>1037.4746666666667</v>
      </c>
      <c r="J170" s="1">
        <f t="shared" si="96"/>
        <v>1296.8433333333335</v>
      </c>
      <c r="K170" s="1">
        <f t="shared" si="97"/>
        <v>8.4946069868995639</v>
      </c>
      <c r="L170" s="1">
        <f t="shared" si="98"/>
        <v>15562.12</v>
      </c>
      <c r="M170" s="1">
        <f t="shared" si="99"/>
        <v>1037.4746666666667</v>
      </c>
      <c r="N170" s="1">
        <f t="shared" si="100"/>
        <v>1296.8433333333335</v>
      </c>
      <c r="O170" s="1">
        <f t="shared" si="101"/>
        <v>8.4946069868995639</v>
      </c>
    </row>
    <row r="171" spans="2:15" x14ac:dyDescent="0.25">
      <c r="B171" t="s">
        <v>147</v>
      </c>
      <c r="C171">
        <v>940.16</v>
      </c>
      <c r="D171">
        <v>121.64</v>
      </c>
      <c r="H171" s="1">
        <v>15562.12</v>
      </c>
      <c r="I171" s="1">
        <f t="shared" si="95"/>
        <v>1037.4746666666667</v>
      </c>
      <c r="J171" s="1">
        <f t="shared" si="96"/>
        <v>1296.8433333333335</v>
      </c>
      <c r="K171" s="1">
        <f t="shared" si="97"/>
        <v>8.4946069868995639</v>
      </c>
      <c r="L171" s="1">
        <f t="shared" si="98"/>
        <v>15562.12</v>
      </c>
      <c r="M171" s="1">
        <f t="shared" si="99"/>
        <v>1037.4746666666667</v>
      </c>
      <c r="N171" s="1">
        <f t="shared" si="100"/>
        <v>1296.8433333333335</v>
      </c>
      <c r="O171" s="1">
        <f t="shared" si="101"/>
        <v>8.4946069868995639</v>
      </c>
    </row>
    <row r="172" spans="2:15" x14ac:dyDescent="0.25">
      <c r="B172" s="2" t="s">
        <v>126</v>
      </c>
      <c r="C172">
        <v>0</v>
      </c>
    </row>
    <row r="173" spans="2:15" x14ac:dyDescent="0.25">
      <c r="B173" s="2" t="str">
        <f>+B150</f>
        <v>DIAS LABORABLES 2025</v>
      </c>
      <c r="C173">
        <f>+C150</f>
        <v>229</v>
      </c>
    </row>
    <row r="174" spans="2:15" x14ac:dyDescent="0.25">
      <c r="B174" s="2" t="str">
        <f>+B151</f>
        <v>HORAS LABORABLES (2025)</v>
      </c>
      <c r="C174">
        <f>+C151</f>
        <v>1832</v>
      </c>
    </row>
    <row r="175" spans="2:15" x14ac:dyDescent="0.25">
      <c r="B175" s="2" t="s">
        <v>87</v>
      </c>
      <c r="C175">
        <v>15</v>
      </c>
    </row>
  </sheetData>
  <hyperlinks>
    <hyperlink ref="F137" r:id="rId1" xr:uid="{17F88871-3E0B-41F1-8D6E-EF1FA7402A78}"/>
    <hyperlink ref="F87" r:id="rId2" xr:uid="{CD036885-24C0-4950-87EF-006F2D3BF616}"/>
    <hyperlink ref="F23" r:id="rId3" xr:uid="{765F97E5-2A24-4ABA-A3FD-C79C602DA1D2}"/>
    <hyperlink ref="F138" r:id="rId4" xr:uid="{5D7A632F-DC04-4A9B-A5E4-AB1FDD70C4E9}"/>
    <hyperlink ref="F106" r:id="rId5" xr:uid="{3D15083F-3F94-4F7C-ABE7-B84A0B1DF3C0}"/>
  </hyperlinks>
  <pageMargins left="0.7" right="0.7" top="0.75" bottom="0.75" header="0.3" footer="0.3"/>
  <pageSetup paperSize="9" scale="46" fitToHeight="0" orientation="landscape"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1AB47045697147B6A8E9DEFE6B20A0" ma:contentTypeVersion="17" ma:contentTypeDescription="Crear nuevo documento." ma:contentTypeScope="" ma:versionID="6c20fb1f581ba2c2de4989ccb3ea39c8">
  <xsd:schema xmlns:xsd="http://www.w3.org/2001/XMLSchema" xmlns:xs="http://www.w3.org/2001/XMLSchema" xmlns:p="http://schemas.microsoft.com/office/2006/metadata/properties" xmlns:ns3="6438621f-b034-43d0-81a5-10272aa89e3f" xmlns:ns4="be832199-26cb-4ecf-914e-d58de71d88a1" targetNamespace="http://schemas.microsoft.com/office/2006/metadata/properties" ma:root="true" ma:fieldsID="f9c34ca8bfd4801d73d5a612e14ae392" ns3:_="" ns4:_="">
    <xsd:import namespace="6438621f-b034-43d0-81a5-10272aa89e3f"/>
    <xsd:import namespace="be832199-26cb-4ecf-914e-d58de71d88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8621f-b034-43d0-81a5-10272aa89e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32199-26cb-4ecf-914e-d58de71d88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832199-26cb-4ecf-914e-d58de71d88a1" xsi:nil="true"/>
  </documentManagement>
</p:properties>
</file>

<file path=customXml/itemProps1.xml><?xml version="1.0" encoding="utf-8"?>
<ds:datastoreItem xmlns:ds="http://schemas.openxmlformats.org/officeDocument/2006/customXml" ds:itemID="{22028B8D-5FFB-4D4D-8454-76D0324D2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38621f-b034-43d0-81a5-10272aa89e3f"/>
    <ds:schemaRef ds:uri="be832199-26cb-4ecf-914e-d58de71d88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D3593-B327-4B94-9B79-E2FC79CE6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7088E7-02BB-4A86-ACC5-4D9BC21146C8}">
  <ds:schemaRefs>
    <ds:schemaRef ds:uri="6438621f-b034-43d0-81a5-10272aa89e3f"/>
    <ds:schemaRef ds:uri="http://purl.org/dc/elements/1.1/"/>
    <ds:schemaRef ds:uri="http://schemas.microsoft.com/office/2006/metadata/properties"/>
    <ds:schemaRef ds:uri="be832199-26cb-4ecf-914e-d58de71d88a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oficina2</dc:creator>
  <cp:lastModifiedBy>CACOA: Dpto Información</cp:lastModifiedBy>
  <cp:lastPrinted>2023-09-14T10:00:10Z</cp:lastPrinted>
  <dcterms:created xsi:type="dcterms:W3CDTF">2015-06-05T18:19:34Z</dcterms:created>
  <dcterms:modified xsi:type="dcterms:W3CDTF">2025-02-20T09:48:51Z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0x0101008A1AB47045697147B6A8E9DEFE6B20A0</vt:lpwstr>
  </property>
</Properties>
</file>